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4310" activeTab="2"/>
  </bookViews>
  <sheets>
    <sheet name="Balance Sheet" sheetId="1" r:id="rId1"/>
    <sheet name="Income BvA" sheetId="2" r:id="rId2"/>
    <sheet name="MTG Income BvA" sheetId="3" r:id="rId3"/>
  </sheets>
  <definedNames>
    <definedName name="_xlnm.Print_Titles" localSheetId="0">'Balance Sheet'!$1:$2</definedName>
    <definedName name="_xlnm.Print_Titles" localSheetId="1">'Income BvA'!$1:$2</definedName>
    <definedName name="_xlnm.Print_Titles" localSheetId="2">'MTG Income BvA'!$1:$2</definedName>
    <definedName name="QB_COLUMN_59200" localSheetId="0" hidden="1">'Balance Sheet'!$H$2</definedName>
    <definedName name="QB_COLUMN_59200" localSheetId="1" hidden="1">'Income BvA'!$I$2</definedName>
    <definedName name="QB_COLUMN_59200" localSheetId="2" hidden="1">'MTG Income BvA'!$I$2</definedName>
    <definedName name="QB_COLUMN_61210" localSheetId="0" hidden="1">'Balance Sheet'!$I$2</definedName>
    <definedName name="QB_COLUMN_62230" localSheetId="1" hidden="1">'Income BvA'!$J$2</definedName>
    <definedName name="QB_COLUMN_62230" localSheetId="2" hidden="1">'MTG Income BvA'!$J$2</definedName>
    <definedName name="QB_COLUMN_64420" localSheetId="1" hidden="1">'Income BvA'!#REF!</definedName>
    <definedName name="QB_COLUMN_64420" localSheetId="2" hidden="1">'MTG Income BvA'!#REF!</definedName>
    <definedName name="QB_COLUMN_64450" localSheetId="1" hidden="1">'Income BvA'!$L$2</definedName>
    <definedName name="QB_COLUMN_64450" localSheetId="2" hidden="1">'MTG Income BvA'!$L$2</definedName>
    <definedName name="QB_COLUMN_76210" localSheetId="1" hidden="1">'Income BvA'!#REF!</definedName>
    <definedName name="QB_COLUMN_76210" localSheetId="2" hidden="1">'MTG Income BvA'!#REF!</definedName>
    <definedName name="QB_COLUMN_76240" localSheetId="1" hidden="1">'Income BvA'!$K$2</definedName>
    <definedName name="QB_COLUMN_76240" localSheetId="2" hidden="1">'MTG Income BvA'!$K$2</definedName>
    <definedName name="QB_COLUMN_76260" localSheetId="1" hidden="1">'Income BvA'!$M$2</definedName>
    <definedName name="QB_COLUMN_76260" localSheetId="2" hidden="1">'MTG Income BvA'!$M$2</definedName>
    <definedName name="QB_DATA_0" localSheetId="0" hidden="1">'Balance Sheet'!$6:$6,'Balance Sheet'!$7:$7,'Balance Sheet'!$10:$10,'Balance Sheet'!$14:$14,'Balance Sheet'!$15:$15,'Balance Sheet'!$16:$16,'Balance Sheet'!$17:$17,'Balance Sheet'!$18:$18,'Balance Sheet'!$19:$19,'Balance Sheet'!$28:$28,'Balance Sheet'!$31:$31,'Balance Sheet'!$36:$36,'Balance Sheet'!$37:$37,'Balance Sheet'!$38:$38,'Balance Sheet'!$39:$39,'Balance Sheet'!$40:$40</definedName>
    <definedName name="QB_DATA_0" localSheetId="1" hidden="1">'Income BvA'!$6:$6,'Income BvA'!$7:$7,'Income BvA'!$9:$9,'Income BvA'!$10:$10,'Income BvA'!$12:$12,'Income BvA'!$13:$13,'Income BvA'!$14:$14,'Income BvA'!$15:$15,'Income BvA'!$16:$16,'Income BvA'!$17:$17,'Income BvA'!$18:$18,'Income BvA'!$19:$19,'Income BvA'!$20:$20,'Income BvA'!$21:$21,'Income BvA'!$22:$22,'Income BvA'!$23:$23</definedName>
    <definedName name="QB_DATA_0" localSheetId="2" hidden="1">'MTG Income BvA'!$6:$6,'MTG Income BvA'!$7:$7,'MTG Income BvA'!$8:$8,'MTG Income BvA'!$9:$9,'MTG Income BvA'!$10:$10,'MTG Income BvA'!$11:$11,'MTG Income BvA'!$12:$12,'MTG Income BvA'!$13:$13,'MTG Income BvA'!$14:$14,'MTG Income BvA'!$15:$15,'MTG Income BvA'!$17:$17,'MTG Income BvA'!$18:$18,'MTG Income BvA'!$19:$19,'MTG Income BvA'!$20:$20,'MTG Income BvA'!$21:$21,'MTG Income BvA'!$22:$22</definedName>
    <definedName name="QB_DATA_1" localSheetId="0" hidden="1">'Balance Sheet'!$41:$41,'Balance Sheet'!$44:$44,'Balance Sheet'!$45:$45,'Balance Sheet'!$46:$46,'Balance Sheet'!$49:$49,'Balance Sheet'!$50:$50,'Balance Sheet'!$55:$55,'Balance Sheet'!$58:$58,'Balance Sheet'!$61:$61,'Balance Sheet'!$62:$62,'Balance Sheet'!$63:$63,'Balance Sheet'!$64:$64,'Balance Sheet'!$65:$65,'Balance Sheet'!$66:$66,'Balance Sheet'!$67:$67,'Balance Sheet'!$68:$68</definedName>
    <definedName name="QB_DATA_1" localSheetId="1" hidden="1">'Income BvA'!$24:$24,'Income BvA'!$25:$25,'Income BvA'!$26:$26,'Income BvA'!$27:$27,'Income BvA'!$28:$28,'Income BvA'!$29:$29,'Income BvA'!$30:$30,'Income BvA'!$31:$31,'Income BvA'!$34:$34,'Income BvA'!$35:$35,'Income BvA'!$36:$36,'Income BvA'!$37:$37,'Income BvA'!$40:$40,'Income BvA'!$41:$41,'Income BvA'!$42:$42,'Income BvA'!$43:$43</definedName>
    <definedName name="QB_DATA_1" localSheetId="2" hidden="1">'MTG Income BvA'!$23:$23,'MTG Income BvA'!$24:$24,'MTG Income BvA'!$26:$26,'MTG Income BvA'!$27:$27,'MTG Income BvA'!$28:$28,'MTG Income BvA'!$35:$35,'MTG Income BvA'!$37:$37,'MTG Income BvA'!$38:$38,'MTG Income BvA'!$39:$39,'MTG Income BvA'!$40:$40,'MTG Income BvA'!$41:$41,'MTG Income BvA'!$42:$42,'MTG Income BvA'!$44:$44,'MTG Income BvA'!$45:$45,'MTG Income BvA'!$46:$46,'MTG Income BvA'!$47:$47</definedName>
    <definedName name="QB_DATA_10" localSheetId="1" hidden="1">'Income BvA'!$233:$233,'Income BvA'!$234:$234,'Income BvA'!$235:$235,'Income BvA'!$236:$236,'Income BvA'!$237:$237,'Income BvA'!$240:$240,'Income BvA'!$241:$241,'Income BvA'!$242:$242,'Income BvA'!$243:$243,'Income BvA'!$244:$244,'Income BvA'!$245:$245,'Income BvA'!$250:$250,'Income BvA'!$251:$251,'Income BvA'!$252:$252,'Income BvA'!$253:$253,'Income BvA'!$254:$254</definedName>
    <definedName name="QB_DATA_11" localSheetId="1" hidden="1">'Income BvA'!$255:$255,'Income BvA'!$256:$256,'Income BvA'!$257:$257,'Income BvA'!$261:$261,'Income BvA'!$262:$262,'Income BvA'!$264:$264,'Income BvA'!$265:$265,'Income BvA'!$266:$266,'Income BvA'!$267:$267,'Income BvA'!$269:$269,'Income BvA'!$270:$270,'Income BvA'!$273:$273</definedName>
    <definedName name="QB_DATA_2" localSheetId="0" hidden="1">'Balance Sheet'!$69:$69,'Balance Sheet'!$70:$70,'Balance Sheet'!$71:$71,'Balance Sheet'!$72:$72,'Balance Sheet'!$73:$73,'Balance Sheet'!$74:$74,'Balance Sheet'!$75:$75,'Balance Sheet'!$76:$76,'Balance Sheet'!$79:$79,'Balance Sheet'!$80:$80,'Balance Sheet'!$81:$81,'Balance Sheet'!$82:$82,'Balance Sheet'!$83:$83,'Balance Sheet'!$84:$84,'Balance Sheet'!$85:$85,'Balance Sheet'!$86:$86</definedName>
    <definedName name="QB_DATA_2" localSheetId="1" hidden="1">'Income BvA'!$46:$46,'Income BvA'!$47:$47,'Income BvA'!$48:$48,'Income BvA'!$49:$49,'Income BvA'!$50:$50,'Income BvA'!$51:$51,'Income BvA'!$52:$52,'Income BvA'!$53:$53,'Income BvA'!$56:$56,'Income BvA'!$57:$57,'Income BvA'!$58:$58,'Income BvA'!$59:$59,'Income BvA'!$60:$60,'Income BvA'!$63:$63,'Income BvA'!$64:$64,'Income BvA'!$65:$65</definedName>
    <definedName name="QB_DATA_2" localSheetId="2" hidden="1">'MTG Income BvA'!$48:$48,'MTG Income BvA'!$49:$49,'MTG Income BvA'!$50:$50,'MTG Income BvA'!$51:$51,'MTG Income BvA'!$52:$52,'MTG Income BvA'!$53:$53,'MTG Income BvA'!$54:$54,'MTG Income BvA'!$56:$56,'MTG Income BvA'!$57:$57,'MTG Income BvA'!$60:$60,'MTG Income BvA'!$61:$61,'MTG Income BvA'!$63:$63,'MTG Income BvA'!$64:$64,'MTG Income BvA'!$65:$65,'MTG Income BvA'!$66:$66,'MTG Income BvA'!$67:$67</definedName>
    <definedName name="QB_DATA_3" localSheetId="0" hidden="1">'Balance Sheet'!$87:$87,'Balance Sheet'!$88:$88,'Balance Sheet'!$89:$89,'Balance Sheet'!$90:$90,'Balance Sheet'!$93:$93,'Balance Sheet'!$98:$98,'Balance Sheet'!$99:$99,'Balance Sheet'!$100:$100,'Balance Sheet'!$101:$101,'Balance Sheet'!$102:$102,'Balance Sheet'!$103:$103,'Balance Sheet'!$104:$104,'Balance Sheet'!$105:$105,'Balance Sheet'!$108:$108,'Balance Sheet'!$109:$109,'Balance Sheet'!$110:$110</definedName>
    <definedName name="QB_DATA_3" localSheetId="1" hidden="1">'Income BvA'!$66:$66,'Income BvA'!$67:$67,'Income BvA'!$68:$68,'Income BvA'!$69:$69,'Income BvA'!$70:$70,'Income BvA'!$71:$71,'Income BvA'!$72:$72,'Income BvA'!$74:$74,'Income BvA'!$75:$75,'Income BvA'!$76:$76,'Income BvA'!$77:$77,'Income BvA'!$78:$78,'Income BvA'!$79:$79,'Income BvA'!$80:$80,'Income BvA'!$81:$81,'Income BvA'!$83:$83</definedName>
    <definedName name="QB_DATA_3" localSheetId="2" hidden="1">'MTG Income BvA'!$68:$68</definedName>
    <definedName name="QB_DATA_4" localSheetId="0" hidden="1">'Balance Sheet'!$111:$111,'Balance Sheet'!$112:$112,'Balance Sheet'!$119:$119,'Balance Sheet'!$122:$122,'Balance Sheet'!$123:$123,'Balance Sheet'!$124:$124,'Balance Sheet'!$125:$125,'Balance Sheet'!$126:$126,'Balance Sheet'!$127:$127,'Balance Sheet'!$128:$128,'Balance Sheet'!$129:$129,'Balance Sheet'!$130:$130,'Balance Sheet'!$131:$131,'Balance Sheet'!$134:$134,'Balance Sheet'!$135:$135,'Balance Sheet'!$136:$136</definedName>
    <definedName name="QB_DATA_4" localSheetId="1" hidden="1">'Income BvA'!$84:$84,'Income BvA'!$85:$85,'Income BvA'!$87:$87,'Income BvA'!$88:$88,'Income BvA'!$90:$90,'Income BvA'!$92:$92,'Income BvA'!$93:$93,'Income BvA'!$94:$94,'Income BvA'!$96:$96,'Income BvA'!$97:$97,'Income BvA'!$99:$99,'Income BvA'!$103:$103,'Income BvA'!$106:$106,'Income BvA'!$107:$107,'Income BvA'!$108:$108,'Income BvA'!$111:$111</definedName>
    <definedName name="QB_DATA_5" localSheetId="0" hidden="1">'Balance Sheet'!$137:$137,'Balance Sheet'!$138:$138,'Balance Sheet'!$139:$139,'Balance Sheet'!$140:$140,'Balance Sheet'!$143:$143</definedName>
    <definedName name="QB_DATA_5" localSheetId="1" hidden="1">'Income BvA'!$112:$112,'Income BvA'!$115:$115,'Income BvA'!$116:$116,'Income BvA'!$119:$119,'Income BvA'!$120:$120,'Income BvA'!$121:$121,'Income BvA'!$122:$122,'Income BvA'!$123:$123,'Income BvA'!$125:$125,'Income BvA'!$127:$127,'Income BvA'!$129:$129,'Income BvA'!$130:$130,'Income BvA'!$131:$131,'Income BvA'!$133:$133,'Income BvA'!$134:$134,'Income BvA'!$135:$135</definedName>
    <definedName name="QB_DATA_6" localSheetId="1" hidden="1">'Income BvA'!$136:$136,'Income BvA'!$139:$139,'Income BvA'!$140:$140,'Income BvA'!$141:$141,'Income BvA'!$142:$142,'Income BvA'!$145:$145,'Income BvA'!$146:$146,'Income BvA'!$147:$147,'Income BvA'!$150:$150,'Income BvA'!$155:$155,'Income BvA'!$157:$157,'Income BvA'!$158:$158,'Income BvA'!$159:$159,'Income BvA'!$160:$160,'Income BvA'!$161:$161,'Income BvA'!$162:$162</definedName>
    <definedName name="QB_DATA_7" localSheetId="1" hidden="1">'Income BvA'!$164:$164,'Income BvA'!$165:$165,'Income BvA'!$166:$166,'Income BvA'!$167:$167,'Income BvA'!$168:$168,'Income BvA'!$169:$169,'Income BvA'!$170:$170,'Income BvA'!$171:$171,'Income BvA'!$172:$172,'Income BvA'!$173:$173,'Income BvA'!$174:$174,'Income BvA'!$176:$176,'Income BvA'!$177:$177,'Income BvA'!$180:$180,'Income BvA'!$181:$181,'Income BvA'!$182:$182</definedName>
    <definedName name="QB_DATA_8" localSheetId="1" hidden="1">'Income BvA'!$184:$184,'Income BvA'!$185:$185,'Income BvA'!$186:$186,'Income BvA'!$187:$187,'Income BvA'!$188:$188,'Income BvA'!$189:$189,'Income BvA'!$192:$192,'Income BvA'!$195:$195,'Income BvA'!$199:$199,'Income BvA'!$200:$200,'Income BvA'!$201:$201,'Income BvA'!$202:$202,'Income BvA'!$203:$203,'Income BvA'!$204:$204,'Income BvA'!$205:$205,'Income BvA'!$206:$206</definedName>
    <definedName name="QB_DATA_9" localSheetId="1" hidden="1">'Income BvA'!$207:$207,'Income BvA'!$208:$208,'Income BvA'!$210:$210,'Income BvA'!$211:$211,'Income BvA'!$212:$212,'Income BvA'!$213:$213,'Income BvA'!$215:$215,'Income BvA'!$216:$216,'Income BvA'!$217:$217,'Income BvA'!$219:$219,'Income BvA'!$220:$220,'Income BvA'!$222:$222,'Income BvA'!$228:$228,'Income BvA'!$230:$230,'Income BvA'!$231:$231,'Income BvA'!$232:$232</definedName>
    <definedName name="QB_FORMULA_0" localSheetId="0" hidden="1">'Balance Sheet'!$H$8,'Balance Sheet'!$I$8,'Balance Sheet'!$H$11,'Balance Sheet'!$I$11,'Balance Sheet'!$H$20,'Balance Sheet'!$I$20,'Balance Sheet'!$H$21,'Balance Sheet'!$I$21,'Balance Sheet'!$H$22,'Balance Sheet'!$I$22,'Balance Sheet'!$H$23,'Balance Sheet'!$I$23,'Balance Sheet'!$H$29,'Balance Sheet'!$I$29,'Balance Sheet'!$H$32,'Balance Sheet'!$I$32</definedName>
    <definedName name="QB_FORMULA_0" localSheetId="1" hidden="1">'Income BvA'!$L$7,'Income BvA'!$L$9,'Income BvA'!$L$10,'Income BvA'!$I$11,'Income BvA'!$J$11,'Income BvA'!$K$11,'Income BvA'!$L$11,'Income BvA'!$M$11,'Income BvA'!$L$12,'Income BvA'!$L$13,'Income BvA'!$L$14,'Income BvA'!$L$15,'Income BvA'!$I$32,'Income BvA'!$J$32,'Income BvA'!$K$32,'Income BvA'!$L$32</definedName>
    <definedName name="QB_FORMULA_0" localSheetId="2" hidden="1">'MTG Income BvA'!$L$7,'MTG Income BvA'!$L$9,'MTG Income BvA'!$L$10,'MTG Income BvA'!$L$11,'MTG Income BvA'!$L$12,'MTG Income BvA'!$L$13,'MTG Income BvA'!$L$14,'MTG Income BvA'!$L$15,'MTG Income BvA'!$L$17,'MTG Income BvA'!$L$18,'MTG Income BvA'!$L$19,'MTG Income BvA'!$L$20,'MTG Income BvA'!$L$21,'MTG Income BvA'!$I$25,'MTG Income BvA'!$J$25,'MTG Income BvA'!$K$25</definedName>
    <definedName name="QB_FORMULA_1" localSheetId="0" hidden="1">'Balance Sheet'!$H$42,'Balance Sheet'!$I$42,'Balance Sheet'!$H$47,'Balance Sheet'!$I$47,'Balance Sheet'!$H$51,'Balance Sheet'!$I$51,'Balance Sheet'!$H$52,'Balance Sheet'!$I$52,'Balance Sheet'!$H$56,'Balance Sheet'!$I$56,'Balance Sheet'!$H$57,'Balance Sheet'!$I$57,'Balance Sheet'!$H$77,'Balance Sheet'!$I$77,'Balance Sheet'!$H$91,'Balance Sheet'!$I$91</definedName>
    <definedName name="QB_FORMULA_1" localSheetId="1" hidden="1">'Income BvA'!$M$32,'Income BvA'!$L$34,'Income BvA'!$L$35,'Income BvA'!$L$36,'Income BvA'!$L$37,'Income BvA'!$I$38,'Income BvA'!$J$38,'Income BvA'!$K$38,'Income BvA'!$L$38,'Income BvA'!$M$38,'Income BvA'!$L$40,'Income BvA'!$L$41,'Income BvA'!$L$42,'Income BvA'!$L$43,'Income BvA'!$I$44,'Income BvA'!$J$44</definedName>
    <definedName name="QB_FORMULA_1" localSheetId="2" hidden="1">'MTG Income BvA'!$L$25,'MTG Income BvA'!$M$25,'MTG Income BvA'!$L$26,'MTG Income BvA'!$L$28,'MTG Income BvA'!$I$29,'MTG Income BvA'!$J$29,'MTG Income BvA'!$K$29,'MTG Income BvA'!$L$29,'MTG Income BvA'!$M$29,'MTG Income BvA'!$I$30,'MTG Income BvA'!$J$30,'MTG Income BvA'!$K$30,'MTG Income BvA'!$L$30,'MTG Income BvA'!$M$30,'MTG Income BvA'!$I$31,'MTG Income BvA'!$J$31</definedName>
    <definedName name="QB_FORMULA_10" localSheetId="1" hidden="1">'Income BvA'!$K$148,'Income BvA'!$L$148,'Income BvA'!$M$148,'Income BvA'!$L$150,'Income BvA'!$I$151,'Income BvA'!$J$151,'Income BvA'!$K$151,'Income BvA'!$L$151,'Income BvA'!$M$151,'Income BvA'!$I$152,'Income BvA'!$J$152,'Income BvA'!$K$152,'Income BvA'!$L$152,'Income BvA'!$M$152,'Income BvA'!$L$155,'Income BvA'!$L$157</definedName>
    <definedName name="QB_FORMULA_11" localSheetId="1" hidden="1">'Income BvA'!$L$158,'Income BvA'!$L$159,'Income BvA'!$L$160,'Income BvA'!$I$163,'Income BvA'!$J$163,'Income BvA'!$K$163,'Income BvA'!$L$163,'Income BvA'!$M$163,'Income BvA'!$L$164,'Income BvA'!$L$165,'Income BvA'!$L$166,'Income BvA'!$L$167,'Income BvA'!$L$168,'Income BvA'!$L$169,'Income BvA'!$L$170,'Income BvA'!$L$171</definedName>
    <definedName name="QB_FORMULA_12" localSheetId="1" hidden="1">'Income BvA'!$L$172,'Income BvA'!$L$173,'Income BvA'!$L$176,'Income BvA'!$L$177,'Income BvA'!$I$178,'Income BvA'!$J$178,'Income BvA'!$K$178,'Income BvA'!$L$178,'Income BvA'!$M$178,'Income BvA'!$L$180,'Income BvA'!$L$181,'Income BvA'!$L$182,'Income BvA'!$I$183,'Income BvA'!$J$183,'Income BvA'!$K$183,'Income BvA'!$L$183</definedName>
    <definedName name="QB_FORMULA_13" localSheetId="1" hidden="1">'Income BvA'!$M$183,'Income BvA'!$L$185,'Income BvA'!$L$186,'Income BvA'!$L$187,'Income BvA'!$L$188,'Income BvA'!$L$189,'Income BvA'!$I$190,'Income BvA'!$J$190,'Income BvA'!$K$190,'Income BvA'!$L$190,'Income BvA'!$M$190,'Income BvA'!$I$191,'Income BvA'!$J$191,'Income BvA'!$K$191,'Income BvA'!$L$191,'Income BvA'!$M$191</definedName>
    <definedName name="QB_FORMULA_14" localSheetId="1" hidden="1">'Income BvA'!$L$192,'Income BvA'!$L$195,'Income BvA'!$I$196,'Income BvA'!$J$196,'Income BvA'!$K$196,'Income BvA'!$L$196,'Income BvA'!$M$196,'Income BvA'!$I$197,'Income BvA'!$J$197,'Income BvA'!$K$197,'Income BvA'!$L$197,'Income BvA'!$M$197,'Income BvA'!$L$199,'Income BvA'!$L$200,'Income BvA'!$L$201,'Income BvA'!$L$202</definedName>
    <definedName name="QB_FORMULA_15" localSheetId="1" hidden="1">'Income BvA'!$L$203,'Income BvA'!$L$205,'Income BvA'!$L$206,'Income BvA'!$L$207,'Income BvA'!$L$208,'Income BvA'!$L$210,'Income BvA'!$L$211,'Income BvA'!$L$212,'Income BvA'!$L$213,'Income BvA'!$I$214,'Income BvA'!$J$214,'Income BvA'!$K$214,'Income BvA'!$L$214,'Income BvA'!$M$214,'Income BvA'!$L$215,'Income BvA'!$L$216</definedName>
    <definedName name="QB_FORMULA_16" localSheetId="1" hidden="1">'Income BvA'!$L$217,'Income BvA'!$L$219,'Income BvA'!$L$220,'Income BvA'!$I$221,'Income BvA'!$J$221,'Income BvA'!$K$221,'Income BvA'!$L$221,'Income BvA'!$M$221,'Income BvA'!$I$223,'Income BvA'!$J$223,'Income BvA'!$K$223,'Income BvA'!$L$223,'Income BvA'!$M$223,'Income BvA'!$I$224,'Income BvA'!$J$224,'Income BvA'!$K$224</definedName>
    <definedName name="QB_FORMULA_17" localSheetId="1" hidden="1">'Income BvA'!$L$224,'Income BvA'!$M$224,'Income BvA'!$I$225,'Income BvA'!$J$225,'Income BvA'!$K$225,'Income BvA'!$L$225,'Income BvA'!$M$225,'Income BvA'!$L$230,'Income BvA'!$L$231,'Income BvA'!$L$232,'Income BvA'!$L$233,'Income BvA'!$L$235,'Income BvA'!$L$236,'Income BvA'!$L$237,'Income BvA'!$I$238,'Income BvA'!$J$238</definedName>
    <definedName name="QB_FORMULA_18" localSheetId="1" hidden="1">'Income BvA'!$K$238,'Income BvA'!$L$238,'Income BvA'!$M$238,'Income BvA'!$L$240,'Income BvA'!$L$241,'Income BvA'!$L$243,'Income BvA'!$L$244,'Income BvA'!$L$245,'Income BvA'!$I$246,'Income BvA'!$J$246,'Income BvA'!$K$246,'Income BvA'!$L$246,'Income BvA'!$M$246,'Income BvA'!$I$247,'Income BvA'!$J$247,'Income BvA'!$K$247</definedName>
    <definedName name="QB_FORMULA_19" localSheetId="1" hidden="1">'Income BvA'!$L$247,'Income BvA'!$M$247,'Income BvA'!$L$250,'Income BvA'!$L$251,'Income BvA'!$L$252,'Income BvA'!$L$254,'Income BvA'!$L$256,'Income BvA'!$I$258,'Income BvA'!$J$258,'Income BvA'!$K$258,'Income BvA'!$L$258,'Income BvA'!$M$258,'Income BvA'!$L$262,'Income BvA'!$I$263,'Income BvA'!$J$263,'Income BvA'!$K$263</definedName>
    <definedName name="QB_FORMULA_2" localSheetId="0" hidden="1">'Balance Sheet'!$H$94,'Balance Sheet'!$I$94,'Balance Sheet'!$H$95,'Balance Sheet'!$I$95,'Balance Sheet'!$H$106,'Balance Sheet'!$I$106,'Balance Sheet'!$H$113,'Balance Sheet'!$I$113,'Balance Sheet'!$H$114,'Balance Sheet'!$I$114,'Balance Sheet'!$H$115,'Balance Sheet'!$I$115,'Balance Sheet'!$H$116,'Balance Sheet'!$I$116,'Balance Sheet'!$H$117,'Balance Sheet'!$I$117</definedName>
    <definedName name="QB_FORMULA_2" localSheetId="1" hidden="1">'Income BvA'!$K$44,'Income BvA'!$L$44,'Income BvA'!$M$44,'Income BvA'!$L$47,'Income BvA'!$L$48,'Income BvA'!$L$49,'Income BvA'!$L$50,'Income BvA'!$L$51,'Income BvA'!$L$53,'Income BvA'!$I$54,'Income BvA'!$J$54,'Income BvA'!$K$54,'Income BvA'!$L$54,'Income BvA'!$M$54,'Income BvA'!$L$56,'Income BvA'!$L$57</definedName>
    <definedName name="QB_FORMULA_2" localSheetId="2" hidden="1">'MTG Income BvA'!$K$31,'MTG Income BvA'!$L$31,'MTG Income BvA'!$M$31,'MTG Income BvA'!$L$35,'MTG Income BvA'!$L$37,'MTG Income BvA'!$L$38,'MTG Income BvA'!$L$39,'MTG Income BvA'!$L$40,'MTG Income BvA'!$I$43,'MTG Income BvA'!$J$43,'MTG Income BvA'!$K$43,'MTG Income BvA'!$L$43,'MTG Income BvA'!$M$43,'MTG Income BvA'!$L$44,'MTG Income BvA'!$L$45,'MTG Income BvA'!$L$46</definedName>
    <definedName name="QB_FORMULA_20" localSheetId="1" hidden="1">'Income BvA'!$L$263,'Income BvA'!$M$263,'Income BvA'!$L$265,'Income BvA'!$L$266,'Income BvA'!$L$267,'Income BvA'!$L$269,'Income BvA'!$L$270,'Income BvA'!$I$271,'Income BvA'!$J$271,'Income BvA'!$K$271,'Income BvA'!$L$271,'Income BvA'!$M$271,'Income BvA'!$I$272,'Income BvA'!$J$272,'Income BvA'!$K$272,'Income BvA'!$L$272</definedName>
    <definedName name="QB_FORMULA_21" localSheetId="1" hidden="1">'Income BvA'!$M$272,'Income BvA'!$I$274,'Income BvA'!$J$274,'Income BvA'!$K$274,'Income BvA'!$L$274,'Income BvA'!$M$274,'Income BvA'!$I$275,'Income BvA'!$J$275,'Income BvA'!$K$275,'Income BvA'!$L$275,'Income BvA'!$M$275,'Income BvA'!$I$276,'Income BvA'!$J$276,'Income BvA'!$K$276,'Income BvA'!$L$276,'Income BvA'!$M$276</definedName>
    <definedName name="QB_FORMULA_3" localSheetId="0" hidden="1">'Balance Sheet'!$H$132,'Balance Sheet'!$I$132,'Balance Sheet'!$H$141,'Balance Sheet'!$I$141,'Balance Sheet'!$H$142,'Balance Sheet'!$I$142,'Balance Sheet'!$H$144,'Balance Sheet'!$I$144,'Balance Sheet'!$H$145,'Balance Sheet'!$I$145</definedName>
    <definedName name="QB_FORMULA_3" localSheetId="1" hidden="1">'Income BvA'!$L$58,'Income BvA'!$L$59,'Income BvA'!$L$60,'Income BvA'!$I$61,'Income BvA'!$J$61,'Income BvA'!$K$61,'Income BvA'!$L$61,'Income BvA'!$M$61,'Income BvA'!$L$64,'Income BvA'!$L$66,'Income BvA'!$L$67,'Income BvA'!$L$68,'Income BvA'!$L$69,'Income BvA'!$L$70,'Income BvA'!$L$71,'Income BvA'!$L$72</definedName>
    <definedName name="QB_FORMULA_3" localSheetId="2" hidden="1">'MTG Income BvA'!$L$47,'MTG Income BvA'!$L$48,'MTG Income BvA'!$L$49,'MTG Income BvA'!$L$50,'MTG Income BvA'!$L$51,'MTG Income BvA'!$L$52,'MTG Income BvA'!$L$53,'MTG Income BvA'!$L$56,'MTG Income BvA'!$L$57,'MTG Income BvA'!$I$58,'MTG Income BvA'!$J$58,'MTG Income BvA'!$K$58,'MTG Income BvA'!$L$58,'MTG Income BvA'!$M$58,'MTG Income BvA'!$L$60,'MTG Income BvA'!$L$61</definedName>
    <definedName name="QB_FORMULA_4" localSheetId="1" hidden="1">'Income BvA'!$L$74,'Income BvA'!$L$75,'Income BvA'!$L$76,'Income BvA'!$L$77,'Income BvA'!$L$78,'Income BvA'!$I$82,'Income BvA'!$J$82,'Income BvA'!$K$82,'Income BvA'!$L$82,'Income BvA'!$M$82,'Income BvA'!$L$83,'Income BvA'!$L$85,'Income BvA'!$I$86,'Income BvA'!$J$86,'Income BvA'!$K$86,'Income BvA'!$L$86</definedName>
    <definedName name="QB_FORMULA_4" localSheetId="2" hidden="1">'MTG Income BvA'!$I$62,'MTG Income BvA'!$J$62,'MTG Income BvA'!$K$62,'MTG Income BvA'!$L$62,'MTG Income BvA'!$M$62,'MTG Income BvA'!$L$64,'MTG Income BvA'!$L$65,'MTG Income BvA'!$L$66,'MTG Income BvA'!$L$67,'MTG Income BvA'!$L$68,'MTG Income BvA'!$I$69,'MTG Income BvA'!$J$69,'MTG Income BvA'!$K$69,'MTG Income BvA'!$L$69,'MTG Income BvA'!$M$69,'MTG Income BvA'!$I$70</definedName>
    <definedName name="QB_FORMULA_5" localSheetId="1" hidden="1">'Income BvA'!$M$86,'Income BvA'!$L$87,'Income BvA'!$L$88,'Income BvA'!$I$95,'Income BvA'!$J$95,'Income BvA'!$I$98,'Income BvA'!$J$98,'Income BvA'!$L$99,'Income BvA'!$I$100,'Income BvA'!$J$100,'Income BvA'!$K$100,'Income BvA'!$L$100,'Income BvA'!$M$100,'Income BvA'!$I$101,'Income BvA'!$J$101,'Income BvA'!$K$101</definedName>
    <definedName name="QB_FORMULA_5" localSheetId="2" hidden="1">'MTG Income BvA'!$J$70,'MTG Income BvA'!$K$70,'MTG Income BvA'!$L$70,'MTG Income BvA'!$M$70,'MTG Income BvA'!$I$71,'MTG Income BvA'!$J$71,'MTG Income BvA'!$K$71,'MTG Income BvA'!$L$71,'MTG Income BvA'!$M$71,'MTG Income BvA'!$I$72,'MTG Income BvA'!$J$72,'MTG Income BvA'!$K$72,'MTG Income BvA'!$L$72,'MTG Income BvA'!$M$72,'MTG Income BvA'!$I$73,'MTG Income BvA'!$J$73</definedName>
    <definedName name="QB_FORMULA_6" localSheetId="1" hidden="1">'Income BvA'!$L$101,'Income BvA'!$M$101,'Income BvA'!$L$106,'Income BvA'!$L$107,'Income BvA'!$L$108,'Income BvA'!$I$109,'Income BvA'!$J$109,'Income BvA'!$K$109,'Income BvA'!$L$109,'Income BvA'!$M$109,'Income BvA'!$L$111,'Income BvA'!$L$112,'Income BvA'!$I$113,'Income BvA'!$J$113,'Income BvA'!$K$113,'Income BvA'!$L$113</definedName>
    <definedName name="QB_FORMULA_6" localSheetId="2" hidden="1">'MTG Income BvA'!$K$73,'MTG Income BvA'!$L$73,'MTG Income BvA'!$M$73</definedName>
    <definedName name="QB_FORMULA_7" localSheetId="1" hidden="1">'Income BvA'!$M$113,'Income BvA'!$L$116,'Income BvA'!$I$117,'Income BvA'!$J$117,'Income BvA'!$K$117,'Income BvA'!$L$117,'Income BvA'!$M$117,'Income BvA'!$L$119,'Income BvA'!$L$120,'Income BvA'!$L$121,'Income BvA'!$L$122,'Income BvA'!$L$123,'Income BvA'!$I$124,'Income BvA'!$J$124,'Income BvA'!$K$124,'Income BvA'!$L$124</definedName>
    <definedName name="QB_FORMULA_8" localSheetId="1" hidden="1">'Income BvA'!$M$124,'Income BvA'!$L$125,'Income BvA'!$L$127,'Income BvA'!$L$129,'Income BvA'!$L$130,'Income BvA'!$I$132,'Income BvA'!$J$132,'Income BvA'!$K$132,'Income BvA'!$L$132,'Income BvA'!$M$132,'Income BvA'!$L$133,'Income BvA'!$L$134,'Income BvA'!$L$135,'Income BvA'!$L$136,'Income BvA'!$I$137,'Income BvA'!$J$137</definedName>
    <definedName name="QB_FORMULA_9" localSheetId="1" hidden="1">'Income BvA'!$K$137,'Income BvA'!$L$137,'Income BvA'!$M$137,'Income BvA'!$L$139,'Income BvA'!$L$140,'Income BvA'!$L$141,'Income BvA'!$L$142,'Income BvA'!$I$143,'Income BvA'!$J$143,'Income BvA'!$K$143,'Income BvA'!$L$143,'Income BvA'!$M$143,'Income BvA'!$L$145,'Income BvA'!$L$147,'Income BvA'!$I$148,'Income BvA'!$J$148</definedName>
    <definedName name="QB_ROW_1" localSheetId="0" hidden="1">'Balance Sheet'!$A$3</definedName>
    <definedName name="QB_ROW_100220" localSheetId="0" hidden="1">'Balance Sheet'!$C$119</definedName>
    <definedName name="QB_ROW_10031" localSheetId="0" hidden="1">'Balance Sheet'!$D$27</definedName>
    <definedName name="QB_ROW_1011" localSheetId="0" hidden="1">'Balance Sheet'!$B$4</definedName>
    <definedName name="QB_ROW_101240" localSheetId="0" hidden="1">'Balance Sheet'!$E$58</definedName>
    <definedName name="QB_ROW_102260" localSheetId="0" hidden="1">'Balance Sheet'!$G$99</definedName>
    <definedName name="QB_ROW_10230" localSheetId="0" hidden="1">'Balance Sheet'!$D$7</definedName>
    <definedName name="QB_ROW_103040" localSheetId="0" hidden="1">'Balance Sheet'!$E$53</definedName>
    <definedName name="QB_ROW_10331" localSheetId="0" hidden="1">'Balance Sheet'!$D$29</definedName>
    <definedName name="QB_ROW_103340" localSheetId="0" hidden="1">'Balance Sheet'!$E$57</definedName>
    <definedName name="QB_ROW_105260" localSheetId="0" hidden="1">'Balance Sheet'!$G$105</definedName>
    <definedName name="QB_ROW_108260" localSheetId="0" hidden="1">'Balance Sheet'!$G$101</definedName>
    <definedName name="QB_ROW_109250" localSheetId="1" hidden="1">'Income BvA'!$F$48</definedName>
    <definedName name="QB_ROW_110240" localSheetId="1" hidden="1">'Income BvA'!$E$88</definedName>
    <definedName name="QB_ROW_11031" localSheetId="0" hidden="1">'Balance Sheet'!$D$30</definedName>
    <definedName name="QB_ROW_112050" localSheetId="1" hidden="1">'Income BvA'!$F$91</definedName>
    <definedName name="QB_ROW_11230" localSheetId="0" hidden="1">'Balance Sheet'!$D$10</definedName>
    <definedName name="QB_ROW_112350" localSheetId="1" hidden="1">'Income BvA'!$F$95</definedName>
    <definedName name="QB_ROW_113240" localSheetId="1" hidden="1">'Income BvA'!$E$99</definedName>
    <definedName name="QB_ROW_11331" localSheetId="0" hidden="1">'Balance Sheet'!$D$32</definedName>
    <definedName name="QB_ROW_114040" localSheetId="1" hidden="1">'Income BvA'!$E$33</definedName>
    <definedName name="QB_ROW_114340" localSheetId="1" hidden="1">'Income BvA'!$E$38</definedName>
    <definedName name="QB_ROW_115040" localSheetId="1" hidden="1">'Income BvA'!$E$39</definedName>
    <definedName name="QB_ROW_115340" localSheetId="1" hidden="1">'Income BvA'!$E$44</definedName>
    <definedName name="QB_ROW_117040" localSheetId="1" hidden="1">'Income BvA'!$E$104</definedName>
    <definedName name="QB_ROW_117340" localSheetId="1" hidden="1">'Income BvA'!$E$152</definedName>
    <definedName name="QB_ROW_119050" localSheetId="1" hidden="1">'Income BvA'!$F$194</definedName>
    <definedName name="QB_ROW_119350" localSheetId="1" hidden="1">'Income BvA'!$F$196</definedName>
    <definedName name="QB_ROW_120050" localSheetId="1" hidden="1">'Income BvA'!$F$118</definedName>
    <definedName name="QB_ROW_12030" localSheetId="0" hidden="1">'Balance Sheet'!$D$13</definedName>
    <definedName name="QB_ROW_12031" localSheetId="0" hidden="1">'Balance Sheet'!$D$33</definedName>
    <definedName name="QB_ROW_120350" localSheetId="1" hidden="1">'Income BvA'!$F$124</definedName>
    <definedName name="QB_ROW_121240" localSheetId="1" hidden="1">'Income BvA'!$E$192</definedName>
    <definedName name="QB_ROW_122050" localSheetId="1" hidden="1">'Income BvA'!$F$149</definedName>
    <definedName name="QB_ROW_122350" localSheetId="1" hidden="1">'Income BvA'!$F$151</definedName>
    <definedName name="QB_ROW_12240" localSheetId="0" hidden="1">'Balance Sheet'!$E$19</definedName>
    <definedName name="QB_ROW_123050" localSheetId="1" hidden="1">'Income BvA'!$F$114</definedName>
    <definedName name="QB_ROW_12330" localSheetId="0" hidden="1">'Balance Sheet'!$D$20</definedName>
    <definedName name="QB_ROW_12331" localSheetId="0" hidden="1">'Balance Sheet'!$D$115</definedName>
    <definedName name="QB_ROW_123350" localSheetId="1" hidden="1">'Income BvA'!$F$117</definedName>
    <definedName name="QB_ROW_124050" localSheetId="1" hidden="1">'Income BvA'!$F$126</definedName>
    <definedName name="QB_ROW_124350" localSheetId="1" hidden="1">'Income BvA'!$F$137</definedName>
    <definedName name="QB_ROW_127240" localSheetId="1" hidden="1">'Income BvA'!$E$254</definedName>
    <definedName name="QB_ROW_128240" localSheetId="1" hidden="1">'Income BvA'!$E$236</definedName>
    <definedName name="QB_ROW_129240" localSheetId="1" hidden="1">'Income BvA'!$E$256</definedName>
    <definedName name="QB_ROW_130240" localSheetId="1" hidden="1">'Income BvA'!$E$237</definedName>
    <definedName name="QB_ROW_1311" localSheetId="0" hidden="1">'Balance Sheet'!$B$22</definedName>
    <definedName name="QB_ROW_131240" localSheetId="1" hidden="1">'Income BvA'!$E$231</definedName>
    <definedName name="QB_ROW_132240" localSheetId="1" hidden="1">'Income BvA'!$E$251</definedName>
    <definedName name="QB_ROW_133240" localSheetId="1" hidden="1">'Income BvA'!$E$230</definedName>
    <definedName name="QB_ROW_134240" localSheetId="1" hidden="1">'Income BvA'!$E$233</definedName>
    <definedName name="QB_ROW_135240" localSheetId="1" hidden="1">'Income BvA'!$E$232</definedName>
    <definedName name="QB_ROW_136240" localSheetId="1" hidden="1">'Income BvA'!$E$252</definedName>
    <definedName name="QB_ROW_138040" localSheetId="1" hidden="1">'Income BvA'!$E$260</definedName>
    <definedName name="QB_ROW_138250" localSheetId="1" hidden="1">'Income BvA'!$F$262</definedName>
    <definedName name="QB_ROW_138340" localSheetId="1" hidden="1">'Income BvA'!$E$263</definedName>
    <definedName name="QB_ROW_139240" localSheetId="1" hidden="1">'Income BvA'!$E$240</definedName>
    <definedName name="QB_ROW_14011" localSheetId="0" hidden="1">'Balance Sheet'!$B$118</definedName>
    <definedName name="QB_ROW_140240" localSheetId="1" hidden="1">'Income BvA'!$E$242</definedName>
    <definedName name="QB_ROW_141340" localSheetId="1" hidden="1">'Income BvA'!$E$265</definedName>
    <definedName name="QB_ROW_142240" localSheetId="1" hidden="1">'Income BvA'!$E$241</definedName>
    <definedName name="QB_ROW_14311" localSheetId="0" hidden="1">'Balance Sheet'!$B$144</definedName>
    <definedName name="QB_ROW_143240" localSheetId="1" hidden="1">'Income BvA'!$E$266</definedName>
    <definedName name="QB_ROW_144240" localSheetId="1" hidden="1">'Income BvA'!$E$257</definedName>
    <definedName name="QB_ROW_145240" localSheetId="1" hidden="1">'Income BvA'!$E$245</definedName>
    <definedName name="QB_ROW_146040" localSheetId="1" hidden="1">'Income BvA'!$E$268</definedName>
    <definedName name="QB_ROW_146340" localSheetId="1" hidden="1">'Income BvA'!$E$271</definedName>
    <definedName name="QB_ROW_147240" localSheetId="1" hidden="1">'Income BvA'!$E$253</definedName>
    <definedName name="QB_ROW_148030" localSheetId="1" hidden="1">'Income BvA'!$D$229</definedName>
    <definedName name="QB_ROW_148330" localSheetId="1" hidden="1">'Income BvA'!$D$238</definedName>
    <definedName name="QB_ROW_149030" localSheetId="1" hidden="1">'Income BvA'!$D$239</definedName>
    <definedName name="QB_ROW_149330" localSheetId="1" hidden="1">'Income BvA'!$D$246</definedName>
    <definedName name="QB_ROW_150030" localSheetId="1" hidden="1">'Income BvA'!$D$249</definedName>
    <definedName name="QB_ROW_150330" localSheetId="1" hidden="1">'Income BvA'!$D$258</definedName>
    <definedName name="QB_ROW_151030" localSheetId="1" hidden="1">'Income BvA'!$D$259</definedName>
    <definedName name="QB_ROW_151330" localSheetId="1" hidden="1">'Income BvA'!$D$272</definedName>
    <definedName name="QB_ROW_152050" localSheetId="1" hidden="1">'Income BvA'!$F$105</definedName>
    <definedName name="QB_ROW_152350" localSheetId="1" hidden="1">'Income BvA'!$F$109</definedName>
    <definedName name="QB_ROW_15240" localSheetId="0" hidden="1">'Balance Sheet'!$E$28</definedName>
    <definedName name="QB_ROW_153250" localSheetId="1" hidden="1">'Income BvA'!$F$65</definedName>
    <definedName name="QB_ROW_153250" localSheetId="2" hidden="1">'MTG Income BvA'!$F$8</definedName>
    <definedName name="QB_ROW_155250" localSheetId="1" hidden="1">'Income BvA'!$F$66</definedName>
    <definedName name="QB_ROW_155250" localSheetId="2" hidden="1">'MTG Income BvA'!$F$9</definedName>
    <definedName name="QB_ROW_156260" localSheetId="1" hidden="1">'Income BvA'!$G$74</definedName>
    <definedName name="QB_ROW_156260" localSheetId="2" hidden="1">'MTG Income BvA'!$G$17</definedName>
    <definedName name="QB_ROW_157260" localSheetId="1" hidden="1">'Income BvA'!$G$75</definedName>
    <definedName name="QB_ROW_157260" localSheetId="2" hidden="1">'MTG Income BvA'!$G$18</definedName>
    <definedName name="QB_ROW_158260" localSheetId="1" hidden="1">'Income BvA'!$G$76</definedName>
    <definedName name="QB_ROW_158260" localSheetId="2" hidden="1">'MTG Income BvA'!$G$19</definedName>
    <definedName name="QB_ROW_159260" localSheetId="1" hidden="1">'Income BvA'!$G$77</definedName>
    <definedName name="QB_ROW_159260" localSheetId="2" hidden="1">'MTG Income BvA'!$G$20</definedName>
    <definedName name="QB_ROW_161250" localSheetId="1" hidden="1">'Income BvA'!$F$69</definedName>
    <definedName name="QB_ROW_161250" localSheetId="2" hidden="1">'MTG Income BvA'!$F$12</definedName>
    <definedName name="QB_ROW_162250" localSheetId="1" hidden="1">'Income BvA'!$F$85</definedName>
    <definedName name="QB_ROW_162250" localSheetId="2" hidden="1">'MTG Income BvA'!$F$28</definedName>
    <definedName name="QB_ROW_163250" localSheetId="1" hidden="1">'Income BvA'!$F$72</definedName>
    <definedName name="QB_ROW_163250" localSheetId="2" hidden="1">'MTG Income BvA'!$F$15</definedName>
    <definedName name="QB_ROW_166260" localSheetId="1" hidden="1">'Income BvA'!$G$168</definedName>
    <definedName name="QB_ROW_166260" localSheetId="2" hidden="1">'MTG Income BvA'!$G$48</definedName>
    <definedName name="QB_ROW_167260" localSheetId="1" hidden="1">'Income BvA'!$G$169</definedName>
    <definedName name="QB_ROW_167260" localSheetId="2" hidden="1">'MTG Income BvA'!$G$49</definedName>
    <definedName name="QB_ROW_168260" localSheetId="1" hidden="1">'Income BvA'!$G$167</definedName>
    <definedName name="QB_ROW_168260" localSheetId="2" hidden="1">'MTG Income BvA'!$G$47</definedName>
    <definedName name="QB_ROW_169260" localSheetId="1" hidden="1">'Income BvA'!$G$171</definedName>
    <definedName name="QB_ROW_169260" localSheetId="2" hidden="1">'MTG Income BvA'!$G$51</definedName>
    <definedName name="QB_ROW_170260" localSheetId="1" hidden="1">'Income BvA'!$G$170</definedName>
    <definedName name="QB_ROW_170260" localSheetId="2" hidden="1">'MTG Income BvA'!$G$50</definedName>
    <definedName name="QB_ROW_17040" localSheetId="1" hidden="1">'Income BvA'!$E$5</definedName>
    <definedName name="QB_ROW_171260" localSheetId="1" hidden="1">'Income BvA'!$G$164</definedName>
    <definedName name="QB_ROW_171260" localSheetId="2" hidden="1">'MTG Income BvA'!$G$44</definedName>
    <definedName name="QB_ROW_17221" localSheetId="0" hidden="1">'Balance Sheet'!$C$143</definedName>
    <definedName name="QB_ROW_17250" localSheetId="1" hidden="1">'Income BvA'!$F$31</definedName>
    <definedName name="QB_ROW_17340" localSheetId="1" hidden="1">'Income BvA'!$E$32</definedName>
    <definedName name="QB_ROW_175260" localSheetId="1" hidden="1">'Income BvA'!$G$172</definedName>
    <definedName name="QB_ROW_175260" localSheetId="2" hidden="1">'MTG Income BvA'!$G$52</definedName>
    <definedName name="QB_ROW_176260" localSheetId="1" hidden="1">'Income BvA'!$G$173</definedName>
    <definedName name="QB_ROW_176260" localSheetId="2" hidden="1">'MTG Income BvA'!$G$53</definedName>
    <definedName name="QB_ROW_177260" localSheetId="1" hidden="1">'Income BvA'!$G$184</definedName>
    <definedName name="QB_ROW_177260" localSheetId="2" hidden="1">'MTG Income BvA'!$G$63</definedName>
    <definedName name="QB_ROW_178260" localSheetId="1" hidden="1">'Income BvA'!$G$166</definedName>
    <definedName name="QB_ROW_178260" localSheetId="2" hidden="1">'MTG Income BvA'!$G$46</definedName>
    <definedName name="QB_ROW_179260" localSheetId="1" hidden="1">'Income BvA'!$G$188</definedName>
    <definedName name="QB_ROW_179260" localSheetId="2" hidden="1">'MTG Income BvA'!$G$67</definedName>
    <definedName name="QB_ROW_180260" localSheetId="1" hidden="1">'Income BvA'!$G$189</definedName>
    <definedName name="QB_ROW_180260" localSheetId="2" hidden="1">'MTG Income BvA'!$G$68</definedName>
    <definedName name="QB_ROW_18040" localSheetId="1" hidden="1">'Income BvA'!$E$62</definedName>
    <definedName name="QB_ROW_18040" localSheetId="2" hidden="1">'MTG Income BvA'!$E$5</definedName>
    <definedName name="QB_ROW_181270" localSheetId="1" hidden="1">'Income BvA'!$H$157</definedName>
    <definedName name="QB_ROW_181270" localSheetId="2" hidden="1">'MTG Income BvA'!$H$37</definedName>
    <definedName name="QB_ROW_182270" localSheetId="1" hidden="1">'Income BvA'!$H$158</definedName>
    <definedName name="QB_ROW_182270" localSheetId="2" hidden="1">'MTG Income BvA'!$H$38</definedName>
    <definedName name="QB_ROW_18301" localSheetId="1" hidden="1">'Income BvA'!$A$276</definedName>
    <definedName name="QB_ROW_18301" localSheetId="2" hidden="1">'MTG Income BvA'!$A$73</definedName>
    <definedName name="QB_ROW_183270" localSheetId="1" hidden="1">'Income BvA'!$H$159</definedName>
    <definedName name="QB_ROW_183270" localSheetId="2" hidden="1">'MTG Income BvA'!$H$39</definedName>
    <definedName name="QB_ROW_18340" localSheetId="1" hidden="1">'Income BvA'!$E$86</definedName>
    <definedName name="QB_ROW_18340" localSheetId="2" hidden="1">'MTG Income BvA'!$E$29</definedName>
    <definedName name="QB_ROW_184270" localSheetId="1" hidden="1">'Income BvA'!$H$160</definedName>
    <definedName name="QB_ROW_184270" localSheetId="2" hidden="1">'MTG Income BvA'!$H$40</definedName>
    <definedName name="QB_ROW_185270" localSheetId="1" hidden="1">'Income BvA'!$H$161</definedName>
    <definedName name="QB_ROW_185270" localSheetId="2" hidden="1">'MTG Income BvA'!$H$41</definedName>
    <definedName name="QB_ROW_186230" localSheetId="1" hidden="1">'Income BvA'!$D$273</definedName>
    <definedName name="QB_ROW_187250" localSheetId="1" hidden="1">'Income BvA'!$F$34</definedName>
    <definedName name="QB_ROW_188250" localSheetId="1" hidden="1">'Income BvA'!$F$35</definedName>
    <definedName name="QB_ROW_189250" localSheetId="1" hidden="1">'Income BvA'!$F$19</definedName>
    <definedName name="QB_ROW_19011" localSheetId="1" hidden="1">'Income BvA'!$B$3</definedName>
    <definedName name="QB_ROW_19011" localSheetId="2" hidden="1">'MTG Income BvA'!$B$3</definedName>
    <definedName name="QB_ROW_190250" localSheetId="1" hidden="1">'Income BvA'!$F$23</definedName>
    <definedName name="QB_ROW_192050" localSheetId="1" hidden="1">'Income BvA'!$F$8</definedName>
    <definedName name="QB_ROW_192260" localSheetId="1" hidden="1">'Income BvA'!$G$10</definedName>
    <definedName name="QB_ROW_192350" localSheetId="1" hidden="1">'Income BvA'!$F$11</definedName>
    <definedName name="QB_ROW_19250" localSheetId="1" hidden="1">'Income BvA'!$F$68</definedName>
    <definedName name="QB_ROW_19250" localSheetId="2" hidden="1">'MTG Income BvA'!$F$11</definedName>
    <definedName name="QB_ROW_19311" localSheetId="1" hidden="1">'Income BvA'!$B$225</definedName>
    <definedName name="QB_ROW_19311" localSheetId="2" hidden="1">'MTG Income BvA'!$B$72</definedName>
    <definedName name="QB_ROW_193250" localSheetId="1" hidden="1">'Income BvA'!$F$7</definedName>
    <definedName name="QB_ROW_194250" localSheetId="1" hidden="1">'Income BvA'!$F$22</definedName>
    <definedName name="QB_ROW_195250" localSheetId="1" hidden="1">'Income BvA'!$F$24</definedName>
    <definedName name="QB_ROW_196250" localSheetId="1" hidden="1">'Income BvA'!$F$40</definedName>
    <definedName name="QB_ROW_197250" localSheetId="1" hidden="1">'Income BvA'!$F$41</definedName>
    <definedName name="QB_ROW_198250" localSheetId="1" hidden="1">'Income BvA'!$F$42</definedName>
    <definedName name="QB_ROW_199250" localSheetId="1" hidden="1">'Income BvA'!$F$16</definedName>
    <definedName name="QB_ROW_200250" localSheetId="1" hidden="1">'Income BvA'!$F$18</definedName>
    <definedName name="QB_ROW_20031" localSheetId="1" hidden="1">'Income BvA'!$D$4</definedName>
    <definedName name="QB_ROW_20031" localSheetId="2" hidden="1">'MTG Income BvA'!$D$4</definedName>
    <definedName name="QB_ROW_201250" localSheetId="1" hidden="1">'Income BvA'!$F$20</definedName>
    <definedName name="QB_ROW_2021" localSheetId="0" hidden="1">'Balance Sheet'!$C$5</definedName>
    <definedName name="QB_ROW_202250" localSheetId="1" hidden="1">'Income BvA'!$F$25</definedName>
    <definedName name="QB_ROW_20250" localSheetId="1" hidden="1">'Income BvA'!$F$71</definedName>
    <definedName name="QB_ROW_20250" localSheetId="2" hidden="1">'MTG Income BvA'!$F$14</definedName>
    <definedName name="QB_ROW_203250" localSheetId="1" hidden="1">'Income BvA'!$F$27</definedName>
    <definedName name="QB_ROW_20331" localSheetId="1" hidden="1">'Income BvA'!$D$100</definedName>
    <definedName name="QB_ROW_20331" localSheetId="2" hidden="1">'MTG Income BvA'!$D$30</definedName>
    <definedName name="QB_ROW_204250" localSheetId="1" hidden="1">'Income BvA'!$F$36</definedName>
    <definedName name="QB_ROW_205260" localSheetId="1" hidden="1">'Income BvA'!$G$122</definedName>
    <definedName name="QB_ROW_206260" localSheetId="1" hidden="1">'Income BvA'!$G$121</definedName>
    <definedName name="QB_ROW_207260" localSheetId="1" hidden="1">'Income BvA'!$G$120</definedName>
    <definedName name="QB_ROW_208260" localSheetId="1" hidden="1">'Income BvA'!$G$213</definedName>
    <definedName name="QB_ROW_209260" localSheetId="1" hidden="1">'Income BvA'!$G$127</definedName>
    <definedName name="QB_ROW_21031" localSheetId="1" hidden="1">'Income BvA'!$D$102</definedName>
    <definedName name="QB_ROW_21031" localSheetId="2" hidden="1">'MTG Income BvA'!$D$32</definedName>
    <definedName name="QB_ROW_211340" localSheetId="1" hidden="1">'Income BvA'!$E$264</definedName>
    <definedName name="QB_ROW_213250" localSheetId="1" hidden="1">'Income BvA'!$F$13</definedName>
    <definedName name="QB_ROW_21331" localSheetId="1" hidden="1">'Income BvA'!$D$224</definedName>
    <definedName name="QB_ROW_21331" localSheetId="2" hidden="1">'MTG Income BvA'!$D$71</definedName>
    <definedName name="QB_ROW_214250" localSheetId="1" hidden="1">'Income BvA'!$F$14</definedName>
    <definedName name="QB_ROW_215260" localSheetId="1" hidden="1">'Income BvA'!$G$211</definedName>
    <definedName name="QB_ROW_216240" localSheetId="1" hidden="1">'Income BvA'!$E$234</definedName>
    <definedName name="QB_ROW_22011" localSheetId="1" hidden="1">'Income BvA'!$B$226</definedName>
    <definedName name="QB_ROW_220240" localSheetId="1" hidden="1">'Income BvA'!$E$250</definedName>
    <definedName name="QB_ROW_22050" localSheetId="1" hidden="1">'Income BvA'!$F$73</definedName>
    <definedName name="QB_ROW_22050" localSheetId="2" hidden="1">'MTG Income BvA'!$F$16</definedName>
    <definedName name="QB_ROW_222240" localSheetId="1" hidden="1">'Income BvA'!$E$243</definedName>
    <definedName name="QB_ROW_22311" localSheetId="1" hidden="1">'Income BvA'!$B$275</definedName>
    <definedName name="QB_ROW_22350" localSheetId="1" hidden="1">'Income BvA'!$F$82</definedName>
    <definedName name="QB_ROW_22350" localSheetId="2" hidden="1">'MTG Income BvA'!$F$25</definedName>
    <definedName name="QB_ROW_224250" localSheetId="1" hidden="1">'Income BvA'!$F$29</definedName>
    <definedName name="QB_ROW_225250" localSheetId="1" hidden="1">'Income BvA'!$F$26</definedName>
    <definedName name="QB_ROW_226250" localSheetId="1" hidden="1">'Income BvA'!$F$208</definedName>
    <definedName name="QB_ROW_23021" localSheetId="1" hidden="1">'Income BvA'!$C$227</definedName>
    <definedName name="QB_ROW_230260" localSheetId="1" hidden="1">'Income BvA'!$G$133</definedName>
    <definedName name="QB_ROW_231260" localSheetId="1" hidden="1">'Income BvA'!$G$220</definedName>
    <definedName name="QB_ROW_2321" localSheetId="0" hidden="1">'Balance Sheet'!$C$8</definedName>
    <definedName name="QB_ROW_232240" localSheetId="1" hidden="1">'Income BvA'!$E$235</definedName>
    <definedName name="QB_ROW_23250" localSheetId="1" hidden="1">'Income BvA'!$F$70</definedName>
    <definedName name="QB_ROW_23250" localSheetId="2" hidden="1">'MTG Income BvA'!$F$13</definedName>
    <definedName name="QB_ROW_23321" localSheetId="1" hidden="1">'Income BvA'!$C$247</definedName>
    <definedName name="QB_ROW_233240" localSheetId="1" hidden="1">'Income BvA'!$E$255</definedName>
    <definedName name="QB_ROW_234250" localSheetId="1" hidden="1">'Income BvA'!$F$21</definedName>
    <definedName name="QB_ROW_235250" localSheetId="1" hidden="1">'Income BvA'!$F$28</definedName>
    <definedName name="QB_ROW_238260" localSheetId="1" hidden="1">'Income BvA'!$G$107</definedName>
    <definedName name="QB_ROW_239260" localSheetId="0" hidden="1">'Balance Sheet'!$G$104</definedName>
    <definedName name="QB_ROW_24021" localSheetId="1" hidden="1">'Income BvA'!$C$248</definedName>
    <definedName name="QB_ROW_240260" localSheetId="0" hidden="1">'Balance Sheet'!$G$98</definedName>
    <definedName name="QB_ROW_241240" localSheetId="1" hidden="1">'Income BvA'!$E$267</definedName>
    <definedName name="QB_ROW_242030" localSheetId="0" hidden="1">'Balance Sheet'!$D$121</definedName>
    <definedName name="QB_ROW_242330" localSheetId="0" hidden="1">'Balance Sheet'!$D$132</definedName>
    <definedName name="QB_ROW_24250" localSheetId="1" hidden="1">'Income BvA'!$F$64</definedName>
    <definedName name="QB_ROW_24250" localSheetId="2" hidden="1">'MTG Income BvA'!$F$7</definedName>
    <definedName name="QB_ROW_24321" localSheetId="1" hidden="1">'Income BvA'!$C$274</definedName>
    <definedName name="QB_ROW_243240" localSheetId="0" hidden="1">'Balance Sheet'!$E$126</definedName>
    <definedName name="QB_ROW_244240" localSheetId="0" hidden="1">'Balance Sheet'!$E$128</definedName>
    <definedName name="QB_ROW_245240" localSheetId="0" hidden="1">'Balance Sheet'!$E$129</definedName>
    <definedName name="QB_ROW_246240" localSheetId="0" hidden="1">'Balance Sheet'!$E$122</definedName>
    <definedName name="QB_ROW_247240" localSheetId="0" hidden="1">'Balance Sheet'!$E$123</definedName>
    <definedName name="QB_ROW_248240" localSheetId="0" hidden="1">'Balance Sheet'!$E$125</definedName>
    <definedName name="QB_ROW_249240" localSheetId="0" hidden="1">'Balance Sheet'!$E$124</definedName>
    <definedName name="QB_ROW_250030" localSheetId="0" hidden="1">'Balance Sheet'!$D$133</definedName>
    <definedName name="QB_ROW_250330" localSheetId="0" hidden="1">'Balance Sheet'!$D$141</definedName>
    <definedName name="QB_ROW_251240" localSheetId="0" hidden="1">'Balance Sheet'!$E$134</definedName>
    <definedName name="QB_ROW_252240" localSheetId="0" hidden="1">'Balance Sheet'!$E$135</definedName>
    <definedName name="QB_ROW_253240" localSheetId="0" hidden="1">'Balance Sheet'!$E$136</definedName>
    <definedName name="QB_ROW_254240" localSheetId="0" hidden="1">'Balance Sheet'!$E$137</definedName>
    <definedName name="QB_ROW_255240" localSheetId="0" hidden="1">'Balance Sheet'!$E$138</definedName>
    <definedName name="QB_ROW_256240" localSheetId="0" hidden="1">'Balance Sheet'!$E$131</definedName>
    <definedName name="QB_ROW_257240" localSheetId="0" hidden="1">'Balance Sheet'!$E$130</definedName>
    <definedName name="QB_ROW_258240" localSheetId="0" hidden="1">'Balance Sheet'!$E$139</definedName>
    <definedName name="QB_ROW_259250" localSheetId="1" hidden="1">'Income BvA'!$F$17</definedName>
    <definedName name="QB_ROW_260240" localSheetId="0" hidden="1">'Balance Sheet'!$E$127</definedName>
    <definedName name="QB_ROW_261060" localSheetId="1" hidden="1">'Income BvA'!$G$128</definedName>
    <definedName name="QB_ROW_261270" localSheetId="1" hidden="1">'Income BvA'!$H$131</definedName>
    <definedName name="QB_ROW_261360" localSheetId="1" hidden="1">'Income BvA'!$G$132</definedName>
    <definedName name="QB_ROW_264260" localSheetId="0" hidden="1">'Balance Sheet'!$G$64</definedName>
    <definedName name="QB_ROW_266260" localSheetId="1" hidden="1">'Income BvA'!$G$219</definedName>
    <definedName name="QB_ROW_267250" localSheetId="1" hidden="1">'Income BvA'!$F$269</definedName>
    <definedName name="QB_ROW_269250" localSheetId="1" hidden="1">'Income BvA'!$F$261</definedName>
    <definedName name="QB_ROW_270260" localSheetId="0" hidden="1">'Balance Sheet'!$G$66</definedName>
    <definedName name="QB_ROW_272260" localSheetId="0" hidden="1">'Balance Sheet'!$G$72</definedName>
    <definedName name="QB_ROW_27250" localSheetId="1" hidden="1">'Income BvA'!$F$53</definedName>
    <definedName name="QB_ROW_273260" localSheetId="0" hidden="1">'Balance Sheet'!$G$40</definedName>
    <definedName name="QB_ROW_274260" localSheetId="0" hidden="1">'Balance Sheet'!$G$36</definedName>
    <definedName name="QB_ROW_275260" localSheetId="0" hidden="1">'Balance Sheet'!$G$37</definedName>
    <definedName name="QB_ROW_276260" localSheetId="0" hidden="1">'Balance Sheet'!$G$65</definedName>
    <definedName name="QB_ROW_280260" localSheetId="1" hidden="1">'Income BvA'!$G$115</definedName>
    <definedName name="QB_ROW_283250" localSheetId="1" hidden="1">'Income BvA'!$F$205</definedName>
    <definedName name="QB_ROW_285260" localSheetId="1" hidden="1">'Income BvA'!$G$108</definedName>
    <definedName name="QB_ROW_286260" localSheetId="0" hidden="1">'Balance Sheet'!$G$38</definedName>
    <definedName name="QB_ROW_288260" localSheetId="0" hidden="1">'Balance Sheet'!$G$62</definedName>
    <definedName name="QB_ROW_289260" localSheetId="0" hidden="1">'Balance Sheet'!$G$61</definedName>
    <definedName name="QB_ROW_290260" localSheetId="0" hidden="1">'Balance Sheet'!$G$69</definedName>
    <definedName name="QB_ROW_291260" localSheetId="0" hidden="1">'Balance Sheet'!$G$73</definedName>
    <definedName name="QB_ROW_292260" localSheetId="0" hidden="1">'Balance Sheet'!$G$75</definedName>
    <definedName name="QB_ROW_29250" localSheetId="1" hidden="1">'Income BvA'!$F$49</definedName>
    <definedName name="QB_ROW_293260" localSheetId="0" hidden="1">'Balance Sheet'!$G$67</definedName>
    <definedName name="QB_ROW_294260" localSheetId="0" hidden="1">'Balance Sheet'!$G$70</definedName>
    <definedName name="QB_ROW_297260" localSheetId="0" hidden="1">'Balance Sheet'!$G$63</definedName>
    <definedName name="QB_ROW_298260" localSheetId="0" hidden="1">'Balance Sheet'!$G$71</definedName>
    <definedName name="QB_ROW_300260" localSheetId="0" hidden="1">'Balance Sheet'!$G$74</definedName>
    <definedName name="QB_ROW_301" localSheetId="0" hidden="1">'Balance Sheet'!$A$23</definedName>
    <definedName name="QB_ROW_301250" localSheetId="1" hidden="1">'Income BvA'!$F$96</definedName>
    <definedName name="QB_ROW_3021" localSheetId="0" hidden="1">'Balance Sheet'!$C$9</definedName>
    <definedName name="QB_ROW_302260" localSheetId="1" hidden="1">'Income BvA'!$G$106</definedName>
    <definedName name="QB_ROW_303260" localSheetId="0" hidden="1">'Balance Sheet'!$G$103</definedName>
    <definedName name="QB_ROW_304260" localSheetId="0" hidden="1">'Balance Sheet'!$G$100</definedName>
    <definedName name="QB_ROW_306040" localSheetId="0" hidden="1">'Balance Sheet'!$E$96</definedName>
    <definedName name="QB_ROW_306340" localSheetId="0" hidden="1">'Balance Sheet'!$E$114</definedName>
    <definedName name="QB_ROW_307260" localSheetId="0" hidden="1">'Balance Sheet'!$G$39</definedName>
    <definedName name="QB_ROW_31250" localSheetId="1" hidden="1">'Income BvA'!$F$50</definedName>
    <definedName name="QB_ROW_315260" localSheetId="1" hidden="1">'Income BvA'!$G$119</definedName>
    <definedName name="QB_ROW_318250" localSheetId="1" hidden="1">'Income BvA'!$F$83</definedName>
    <definedName name="QB_ROW_318250" localSheetId="2" hidden="1">'MTG Income BvA'!$F$26</definedName>
    <definedName name="QB_ROW_319250" localSheetId="1" hidden="1">'Income BvA'!$F$84</definedName>
    <definedName name="QB_ROW_319250" localSheetId="2" hidden="1">'MTG Income BvA'!$F$27</definedName>
    <definedName name="QB_ROW_320250" localSheetId="1" hidden="1">'Income BvA'!$F$67</definedName>
    <definedName name="QB_ROW_320250" localSheetId="2" hidden="1">'MTG Income BvA'!$F$10</definedName>
    <definedName name="QB_ROW_322250" localSheetId="1" hidden="1">'Income BvA'!$F$63</definedName>
    <definedName name="QB_ROW_322250" localSheetId="2" hidden="1">'MTG Income BvA'!$F$6</definedName>
    <definedName name="QB_ROW_32240" localSheetId="1" hidden="1">'Income BvA'!$E$87</definedName>
    <definedName name="QB_ROW_323240" localSheetId="0" hidden="1">'Balance Sheet'!$E$31</definedName>
    <definedName name="QB_ROW_324260" localSheetId="1" hidden="1">'Income BvA'!$G$93</definedName>
    <definedName name="QB_ROW_327260" localSheetId="1" hidden="1">'Income BvA'!$G$92</definedName>
    <definedName name="QB_ROW_329250" localSheetId="1" hidden="1">'Income BvA'!$F$30</definedName>
    <definedName name="QB_ROW_330250" localSheetId="1" hidden="1">'Income BvA'!$F$12</definedName>
    <definedName name="QB_ROW_33050" localSheetId="1" hidden="1">'Income BvA'!$F$110</definedName>
    <definedName name="QB_ROW_3321" localSheetId="0" hidden="1">'Balance Sheet'!$C$11</definedName>
    <definedName name="QB_ROW_333240" localSheetId="1" hidden="1">'Income BvA'!$E$244</definedName>
    <definedName name="QB_ROW_33350" localSheetId="1" hidden="1">'Income BvA'!$F$113</definedName>
    <definedName name="QB_ROW_334240" localSheetId="0" hidden="1">'Balance Sheet'!$E$140</definedName>
    <definedName name="QB_ROW_337250" localSheetId="1" hidden="1">'Income BvA'!$F$51</definedName>
    <definedName name="QB_ROW_338040" localSheetId="1" hidden="1">'Income BvA'!$E$89</definedName>
    <definedName name="QB_ROW_338250" localSheetId="1" hidden="1">'Income BvA'!$F$97</definedName>
    <definedName name="QB_ROW_338340" localSheetId="1" hidden="1">'Income BvA'!$E$98</definedName>
    <definedName name="QB_ROW_341260" localSheetId="1" hidden="1">'Income BvA'!$G$134</definedName>
    <definedName name="QB_ROW_34260" localSheetId="1" hidden="1">'Income BvA'!$G$112</definedName>
    <definedName name="QB_ROW_343260" localSheetId="1" hidden="1">'Income BvA'!$G$135</definedName>
    <definedName name="QB_ROW_344260" localSheetId="1" hidden="1">'Income BvA'!$G$136</definedName>
    <definedName name="QB_ROW_345040" localSheetId="1" hidden="1">'Income BvA'!$E$153</definedName>
    <definedName name="QB_ROW_345040" localSheetId="2" hidden="1">'MTG Income BvA'!$E$33</definedName>
    <definedName name="QB_ROW_345340" localSheetId="1" hidden="1">'Income BvA'!$E$191</definedName>
    <definedName name="QB_ROW_345340" localSheetId="2" hidden="1">'MTG Income BvA'!$E$70</definedName>
    <definedName name="QB_ROW_347250" localSheetId="1" hidden="1">'Income BvA'!$F$125</definedName>
    <definedName name="QB_ROW_349260" localSheetId="1" hidden="1">'Income BvA'!$G$145</definedName>
    <definedName name="QB_ROW_351260" localSheetId="1" hidden="1">'Income BvA'!$G$147</definedName>
    <definedName name="QB_ROW_353260" localSheetId="1" hidden="1">'Income BvA'!$G$111</definedName>
    <definedName name="QB_ROW_357260" localSheetId="1" hidden="1">'Income BvA'!$G$212</definedName>
    <definedName name="QB_ROW_359250" localSheetId="1" hidden="1">'Income BvA'!$F$206</definedName>
    <definedName name="QB_ROW_361270" localSheetId="1" hidden="1">'Income BvA'!$H$180</definedName>
    <definedName name="QB_ROW_361270" localSheetId="2" hidden="1">'MTG Income BvA'!$H$60</definedName>
    <definedName name="QB_ROW_362270" localSheetId="1" hidden="1">'Income BvA'!$H$181</definedName>
    <definedName name="QB_ROW_362270" localSheetId="2" hidden="1">'MTG Income BvA'!$H$61</definedName>
    <definedName name="QB_ROW_36260" localSheetId="1" hidden="1">'Income BvA'!$G$146</definedName>
    <definedName name="QB_ROW_365260" localSheetId="1" hidden="1">'Income BvA'!$G$187</definedName>
    <definedName name="QB_ROW_365260" localSheetId="2" hidden="1">'MTG Income BvA'!$G$66</definedName>
    <definedName name="QB_ROW_366260" localSheetId="1" hidden="1">'Income BvA'!$G$195</definedName>
    <definedName name="QB_ROW_367260" localSheetId="1" hidden="1">'Income BvA'!$G$78</definedName>
    <definedName name="QB_ROW_367260" localSheetId="2" hidden="1">'MTG Income BvA'!$G$21</definedName>
    <definedName name="QB_ROW_368250" localSheetId="1" hidden="1">'Income BvA'!$F$47</definedName>
    <definedName name="QB_ROW_369270" localSheetId="1" hidden="1">'Income BvA'!$H$129</definedName>
    <definedName name="QB_ROW_37040" localSheetId="1" hidden="1">'Income BvA'!$E$193</definedName>
    <definedName name="QB_ROW_372240" localSheetId="0" hidden="1">'Balance Sheet'!$E$14</definedName>
    <definedName name="QB_ROW_373240" localSheetId="0" hidden="1">'Balance Sheet'!$E$15</definedName>
    <definedName name="QB_ROW_37340" localSheetId="1" hidden="1">'Income BvA'!$E$197</definedName>
    <definedName name="QB_ROW_374240" localSheetId="0" hidden="1">'Balance Sheet'!$E$16</definedName>
    <definedName name="QB_ROW_376240" localSheetId="0" hidden="1">'Balance Sheet'!$E$18</definedName>
    <definedName name="QB_ROW_377240" localSheetId="0" hidden="1">'Balance Sheet'!$E$17</definedName>
    <definedName name="QB_ROW_378230" localSheetId="0" hidden="1">'Balance Sheet'!$D$6</definedName>
    <definedName name="QB_ROW_380250" localSheetId="1" hidden="1">'Income BvA'!$F$46</definedName>
    <definedName name="QB_ROW_382050" localSheetId="0" hidden="1">'Balance Sheet'!$F$43</definedName>
    <definedName name="QB_ROW_382350" localSheetId="0" hidden="1">'Balance Sheet'!$F$47</definedName>
    <definedName name="QB_ROW_383050" localSheetId="0" hidden="1">'Balance Sheet'!$F$48</definedName>
    <definedName name="QB_ROW_383350" localSheetId="0" hidden="1">'Balance Sheet'!$F$51</definedName>
    <definedName name="QB_ROW_386250" localSheetId="1" hidden="1">'Income BvA'!$F$52</definedName>
    <definedName name="QB_ROW_387260" localSheetId="0" hidden="1">'Balance Sheet'!$G$55</definedName>
    <definedName name="QB_ROW_39050" localSheetId="1" hidden="1">'Income BvA'!$F$144</definedName>
    <definedName name="QB_ROW_39350" localSheetId="1" hidden="1">'Income BvA'!$F$148</definedName>
    <definedName name="QB_ROW_401260" localSheetId="1" hidden="1">'Income BvA'!$G$94</definedName>
    <definedName name="QB_ROW_4020" localSheetId="0" hidden="1">'Balance Sheet'!$C$120</definedName>
    <definedName name="QB_ROW_4021" localSheetId="0" hidden="1">'Balance Sheet'!$C$12</definedName>
    <definedName name="QB_ROW_404260" localSheetId="0" hidden="1">'Balance Sheet'!$G$108</definedName>
    <definedName name="QB_ROW_408260" localSheetId="0" hidden="1">'Balance Sheet'!$G$109</definedName>
    <definedName name="QB_ROW_410260" localSheetId="0" hidden="1">'Balance Sheet'!$G$102</definedName>
    <definedName name="QB_ROW_41050" localSheetId="1" hidden="1">'Income BvA'!$F$154</definedName>
    <definedName name="QB_ROW_41050" localSheetId="2" hidden="1">'MTG Income BvA'!$F$34</definedName>
    <definedName name="QB_ROW_413260" localSheetId="0" hidden="1">'Balance Sheet'!$G$110</definedName>
    <definedName name="QB_ROW_41350" localSheetId="1" hidden="1">'Income BvA'!$F$190</definedName>
    <definedName name="QB_ROW_41350" localSheetId="2" hidden="1">'MTG Income BvA'!$F$69</definedName>
    <definedName name="QB_ROW_415260" localSheetId="0" hidden="1">'Balance Sheet'!$G$111</definedName>
    <definedName name="QB_ROW_417260" localSheetId="0" hidden="1">'Balance Sheet'!$G$112</definedName>
    <definedName name="QB_ROW_419260" localSheetId="1" hidden="1">'Income BvA'!$G$9</definedName>
    <definedName name="QB_ROW_424250" localSheetId="1" hidden="1">'Income BvA'!$F$15</definedName>
    <definedName name="QB_ROW_428250" localSheetId="1" hidden="1">'Income BvA'!$F$37</definedName>
    <definedName name="QB_ROW_429250" localSheetId="1" hidden="1">'Income BvA'!$F$43</definedName>
    <definedName name="QB_ROW_430040" localSheetId="1" hidden="1">'Income BvA'!$E$55</definedName>
    <definedName name="QB_ROW_430340" localSheetId="1" hidden="1">'Income BvA'!$E$61</definedName>
    <definedName name="QB_ROW_43060" localSheetId="1" hidden="1">'Income BvA'!$G$156</definedName>
    <definedName name="QB_ROW_43060" localSheetId="2" hidden="1">'MTG Income BvA'!$G$36</definedName>
    <definedName name="QB_ROW_431250" localSheetId="1" hidden="1">'Income BvA'!$F$56</definedName>
    <definedName name="QB_ROW_4320" localSheetId="0" hidden="1">'Balance Sheet'!$C$142</definedName>
    <definedName name="QB_ROW_4321" localSheetId="0" hidden="1">'Balance Sheet'!$C$21</definedName>
    <definedName name="QB_ROW_432250" localSheetId="1" hidden="1">'Income BvA'!$F$57</definedName>
    <definedName name="QB_ROW_43270" localSheetId="1" hidden="1">'Income BvA'!$H$162</definedName>
    <definedName name="QB_ROW_43270" localSheetId="2" hidden="1">'MTG Income BvA'!$H$42</definedName>
    <definedName name="QB_ROW_433250" localSheetId="1" hidden="1">'Income BvA'!$F$58</definedName>
    <definedName name="QB_ROW_43360" localSheetId="1" hidden="1">'Income BvA'!$G$163</definedName>
    <definedName name="QB_ROW_43360" localSheetId="2" hidden="1">'MTG Income BvA'!$G$43</definedName>
    <definedName name="QB_ROW_434250" localSheetId="1" hidden="1">'Income BvA'!$F$59</definedName>
    <definedName name="QB_ROW_435250" localSheetId="1" hidden="1">'Income BvA'!$F$60</definedName>
    <definedName name="QB_ROW_436260" localSheetId="1" hidden="1">'Income BvA'!$G$123</definedName>
    <definedName name="QB_ROW_437050" localSheetId="1" hidden="1">'Income BvA'!$F$138</definedName>
    <definedName name="QB_ROW_437350" localSheetId="1" hidden="1">'Income BvA'!$F$143</definedName>
    <definedName name="QB_ROW_438260" localSheetId="1" hidden="1">'Income BvA'!$G$139</definedName>
    <definedName name="QB_ROW_439260" localSheetId="1" hidden="1">'Income BvA'!$G$140</definedName>
    <definedName name="QB_ROW_440260" localSheetId="1" hidden="1">'Income BvA'!$G$141</definedName>
    <definedName name="QB_ROW_441260" localSheetId="1" hidden="1">'Income BvA'!$G$142</definedName>
    <definedName name="QB_ROW_442270" localSheetId="1" hidden="1">'Income BvA'!$H$130</definedName>
    <definedName name="QB_ROW_44260" localSheetId="1" hidden="1">'Income BvA'!$G$174</definedName>
    <definedName name="QB_ROW_44260" localSheetId="2" hidden="1">'MTG Income BvA'!$G$54</definedName>
    <definedName name="QB_ROW_443260" localSheetId="1" hidden="1">'Income BvA'!$G$116</definedName>
    <definedName name="QB_ROW_444260" localSheetId="1" hidden="1">'Income BvA'!$G$210</definedName>
    <definedName name="QB_ROW_445250" localSheetId="1" hidden="1">'Income BvA'!$F$270</definedName>
    <definedName name="QB_ROW_446270" localSheetId="1" hidden="1">'Income BvA'!$H$182</definedName>
    <definedName name="QB_ROW_449260" localSheetId="0" hidden="1">'Balance Sheet'!$G$45</definedName>
    <definedName name="QB_ROW_451260" localSheetId="0" hidden="1">'Balance Sheet'!$G$44</definedName>
    <definedName name="QB_ROW_452260" localSheetId="0" hidden="1">'Balance Sheet'!$G$49</definedName>
    <definedName name="QB_ROW_453260" localSheetId="0" hidden="1">'Balance Sheet'!$G$46</definedName>
    <definedName name="QB_ROW_454260" localSheetId="0" hidden="1">'Balance Sheet'!$G$50</definedName>
    <definedName name="QB_ROW_457260" localSheetId="0" hidden="1">'Balance Sheet'!$G$85</definedName>
    <definedName name="QB_ROW_459260" localSheetId="0" hidden="1">'Balance Sheet'!$G$79</definedName>
    <definedName name="QB_ROW_461260" localSheetId="0" hidden="1">'Balance Sheet'!$G$80</definedName>
    <definedName name="QB_ROW_46260" localSheetId="1" hidden="1">'Income BvA'!$G$165</definedName>
    <definedName name="QB_ROW_46260" localSheetId="2" hidden="1">'MTG Income BvA'!$G$45</definedName>
    <definedName name="QB_ROW_463260" localSheetId="0" hidden="1">'Balance Sheet'!$G$81</definedName>
    <definedName name="QB_ROW_465260" localSheetId="0" hidden="1">'Balance Sheet'!$G$82</definedName>
    <definedName name="QB_ROW_466260" localSheetId="0" hidden="1">'Balance Sheet'!$G$93</definedName>
    <definedName name="QB_ROW_467260" localSheetId="0" hidden="1">'Balance Sheet'!$G$83</definedName>
    <definedName name="QB_ROW_471260" localSheetId="0" hidden="1">'Balance Sheet'!$G$84</definedName>
    <definedName name="QB_ROW_473260" localSheetId="0" hidden="1">'Balance Sheet'!$G$90</definedName>
    <definedName name="QB_ROW_475260" localSheetId="0" hidden="1">'Balance Sheet'!$G$86</definedName>
    <definedName name="QB_ROW_477260" localSheetId="0" hidden="1">'Balance Sheet'!$G$87</definedName>
    <definedName name="QB_ROW_483260" localSheetId="0" hidden="1">'Balance Sheet'!$G$88</definedName>
    <definedName name="QB_ROW_485260" localSheetId="0" hidden="1">'Balance Sheet'!$G$89</definedName>
    <definedName name="QB_ROW_489250" localSheetId="1" hidden="1">'Income BvA'!$F$6</definedName>
    <definedName name="QB_ROW_490050" localSheetId="0" hidden="1">'Balance Sheet'!$F$78</definedName>
    <definedName name="QB_ROW_490350" localSheetId="0" hidden="1">'Balance Sheet'!$F$91</definedName>
    <definedName name="QB_ROW_491050" localSheetId="0" hidden="1">'Balance Sheet'!$F$60</definedName>
    <definedName name="QB_ROW_491260" localSheetId="0" hidden="1">'Balance Sheet'!$G$76</definedName>
    <definedName name="QB_ROW_491350" localSheetId="0" hidden="1">'Balance Sheet'!$F$77</definedName>
    <definedName name="QB_ROW_492050" localSheetId="0" hidden="1">'Balance Sheet'!$F$92</definedName>
    <definedName name="QB_ROW_492350" localSheetId="0" hidden="1">'Balance Sheet'!$F$94</definedName>
    <definedName name="QB_ROW_494260" localSheetId="0" hidden="1">'Balance Sheet'!$G$68</definedName>
    <definedName name="QB_ROW_496050" localSheetId="0" hidden="1">'Balance Sheet'!$F$97</definedName>
    <definedName name="QB_ROW_496350" localSheetId="0" hidden="1">'Balance Sheet'!$F$106</definedName>
    <definedName name="QB_ROW_497050" localSheetId="0" hidden="1">'Balance Sheet'!$F$107</definedName>
    <definedName name="QB_ROW_497350" localSheetId="0" hidden="1">'Balance Sheet'!$F$113</definedName>
    <definedName name="QB_ROW_499040" localSheetId="0" hidden="1">'Balance Sheet'!$E$59</definedName>
    <definedName name="QB_ROW_499340" localSheetId="0" hidden="1">'Balance Sheet'!$E$95</definedName>
    <definedName name="QB_ROW_500050" localSheetId="0" hidden="1">'Balance Sheet'!$F$54</definedName>
    <definedName name="QB_ROW_500350" localSheetId="0" hidden="1">'Balance Sheet'!$F$56</definedName>
    <definedName name="QB_ROW_50260" localSheetId="1" hidden="1">'Income BvA'!$G$186</definedName>
    <definedName name="QB_ROW_50260" localSheetId="2" hidden="1">'MTG Income BvA'!$G$65</definedName>
    <definedName name="QB_ROW_503040" localSheetId="0" hidden="1">'Balance Sheet'!$E$34</definedName>
    <definedName name="QB_ROW_503340" localSheetId="0" hidden="1">'Balance Sheet'!$E$52</definedName>
    <definedName name="QB_ROW_516260" localSheetId="1" hidden="1">'Income BvA'!$G$79</definedName>
    <definedName name="QB_ROW_516260" localSheetId="2" hidden="1">'MTG Income BvA'!$G$22</definedName>
    <definedName name="QB_ROW_517260" localSheetId="1" hidden="1">'Income BvA'!$G$80</definedName>
    <definedName name="QB_ROW_517260" localSheetId="2" hidden="1">'MTG Income BvA'!$G$23</definedName>
    <definedName name="QB_ROW_518260" localSheetId="1" hidden="1">'Income BvA'!$G$81</definedName>
    <definedName name="QB_ROW_518260" localSheetId="2" hidden="1">'MTG Income BvA'!$G$24</definedName>
    <definedName name="QB_ROW_519250" localSheetId="1" hidden="1">'Income BvA'!$F$90</definedName>
    <definedName name="QB_ROW_520240" localSheetId="1" hidden="1">'Income BvA'!$E$103</definedName>
    <definedName name="QB_ROW_52260" localSheetId="1" hidden="1">'Income BvA'!$G$185</definedName>
    <definedName name="QB_ROW_52260" localSheetId="2" hidden="1">'MTG Income BvA'!$G$64</definedName>
    <definedName name="QB_ROW_53260" localSheetId="1" hidden="1">'Income BvA'!$G$155</definedName>
    <definedName name="QB_ROW_53260" localSheetId="2" hidden="1">'MTG Income BvA'!$G$35</definedName>
    <definedName name="QB_ROW_54060" localSheetId="1" hidden="1">'Income BvA'!$G$175</definedName>
    <definedName name="QB_ROW_54060" localSheetId="2" hidden="1">'MTG Income BvA'!$G$55</definedName>
    <definedName name="QB_ROW_54360" localSheetId="1" hidden="1">'Income BvA'!$G$178</definedName>
    <definedName name="QB_ROW_54360" localSheetId="2" hidden="1">'MTG Income BvA'!$G$58</definedName>
    <definedName name="QB_ROW_55060" localSheetId="1" hidden="1">'Income BvA'!$G$179</definedName>
    <definedName name="QB_ROW_55060" localSheetId="2" hidden="1">'MTG Income BvA'!$G$59</definedName>
    <definedName name="QB_ROW_55360" localSheetId="1" hidden="1">'Income BvA'!$G$183</definedName>
    <definedName name="QB_ROW_55360" localSheetId="2" hidden="1">'MTG Income BvA'!$G$62</definedName>
    <definedName name="QB_ROW_56270" localSheetId="1" hidden="1">'Income BvA'!$H$176</definedName>
    <definedName name="QB_ROW_56270" localSheetId="2" hidden="1">'MTG Income BvA'!$H$56</definedName>
    <definedName name="QB_ROW_57270" localSheetId="1" hidden="1">'Income BvA'!$H$177</definedName>
    <definedName name="QB_ROW_57270" localSheetId="2" hidden="1">'MTG Income BvA'!$H$57</definedName>
    <definedName name="QB_ROW_68040" localSheetId="1" hidden="1">'Income BvA'!$E$198</definedName>
    <definedName name="QB_ROW_68340" localSheetId="1" hidden="1">'Income BvA'!$E$223</definedName>
    <definedName name="QB_ROW_69250" localSheetId="1" hidden="1">'Income BvA'!$F$199</definedName>
    <definedName name="QB_ROW_7001" localSheetId="0" hidden="1">'Balance Sheet'!$A$24</definedName>
    <definedName name="QB_ROW_70250" localSheetId="1" hidden="1">'Income BvA'!$F$216</definedName>
    <definedName name="QB_ROW_71250" localSheetId="1" hidden="1">'Income BvA'!$F$217</definedName>
    <definedName name="QB_ROW_7301" localSheetId="0" hidden="1">'Balance Sheet'!$A$145</definedName>
    <definedName name="QB_ROW_73050" localSheetId="1" hidden="1">'Income BvA'!$F$218</definedName>
    <definedName name="QB_ROW_73350" localSheetId="1" hidden="1">'Income BvA'!$F$221</definedName>
    <definedName name="QB_ROW_75350" localSheetId="1" hidden="1">'Income BvA'!$F$200</definedName>
    <definedName name="QB_ROW_76250" localSheetId="1" hidden="1">'Income BvA'!$F$201</definedName>
    <definedName name="QB_ROW_78250" localSheetId="1" hidden="1">'Income BvA'!$F$202</definedName>
    <definedName name="QB_ROW_8011" localSheetId="0" hidden="1">'Balance Sheet'!$B$25</definedName>
    <definedName name="QB_ROW_80250" localSheetId="1" hidden="1">'Income BvA'!$F$203</definedName>
    <definedName name="QB_ROW_8311" localSheetId="0" hidden="1">'Balance Sheet'!$B$117</definedName>
    <definedName name="QB_ROW_83250" localSheetId="1" hidden="1">'Income BvA'!$F$204</definedName>
    <definedName name="QB_ROW_84250" localSheetId="1" hidden="1">'Income BvA'!$F$207</definedName>
    <definedName name="QB_ROW_85050" localSheetId="1" hidden="1">'Income BvA'!$F$209</definedName>
    <definedName name="QB_ROW_85350" localSheetId="1" hidden="1">'Income BvA'!$F$214</definedName>
    <definedName name="QB_ROW_86321" localSheetId="1" hidden="1">'Income BvA'!$C$101</definedName>
    <definedName name="QB_ROW_86321" localSheetId="2" hidden="1">'MTG Income BvA'!$C$31</definedName>
    <definedName name="QB_ROW_88250" localSheetId="1" hidden="1">'Income BvA'!$F$215</definedName>
    <definedName name="QB_ROW_89250" localSheetId="1" hidden="1">'Income BvA'!$F$222</definedName>
    <definedName name="QB_ROW_9021" localSheetId="0" hidden="1">'Balance Sheet'!$C$26</definedName>
    <definedName name="QB_ROW_90260" localSheetId="1" hidden="1">'Income BvA'!$G$150</definedName>
    <definedName name="QB_ROW_92230" localSheetId="1" hidden="1">'Income BvA'!$D$228</definedName>
    <definedName name="QB_ROW_9321" localSheetId="0" hidden="1">'Balance Sheet'!$C$116</definedName>
    <definedName name="QB_ROW_96050" localSheetId="0" hidden="1">'Balance Sheet'!$F$35</definedName>
    <definedName name="QB_ROW_96260" localSheetId="0" hidden="1">'Balance Sheet'!$G$41</definedName>
    <definedName name="QB_ROW_96350" localSheetId="0" hidden="1">'Balance Sheet'!$F$42</definedName>
    <definedName name="QB_ROW_98040" localSheetId="1" hidden="1">'Income BvA'!$E$45</definedName>
    <definedName name="QB_ROW_98340" localSheetId="1" hidden="1">'Income BvA'!$E$54</definedName>
    <definedName name="QBCANSUPPORTUPDATE" localSheetId="0">TRUE</definedName>
    <definedName name="QBCANSUPPORTUPDATE" localSheetId="1">TRUE</definedName>
    <definedName name="QBCANSUPPORTUPDATE" localSheetId="2">TRUE</definedName>
    <definedName name="QBCOMPANYFILENAME" localSheetId="0">"Q:\American Society for Indexing.QBW"</definedName>
    <definedName name="QBCOMPANYFILENAME" localSheetId="1">"Q:\American Society for Indexing.QBW"</definedName>
    <definedName name="QBCOMPANYFILENAME" localSheetId="2">"Q:\American Society for Indexing.QBW"</definedName>
    <definedName name="QBENDDATE" localSheetId="0">20130731</definedName>
    <definedName name="QBENDDATE" localSheetId="1">20130731</definedName>
    <definedName name="QBENDDATE" localSheetId="2">20130731</definedName>
    <definedName name="QBHEADERSONSCREEN" localSheetId="0">FALSE</definedName>
    <definedName name="QBHEADERSONSCREEN" localSheetId="1">FALSE</definedName>
    <definedName name="QBHEADERSONSCREEN" localSheetId="2">FALSE</definedName>
    <definedName name="QBMETADATASIZE" localSheetId="0">5785</definedName>
    <definedName name="QBMETADATASIZE" localSheetId="1">5785</definedName>
    <definedName name="QBMETADATASIZE" localSheetId="2">6029</definedName>
    <definedName name="QBPRESERVECOLOR" localSheetId="0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1">TRUE</definedName>
    <definedName name="QBPRESERVEROWHEIGHT" localSheetId="2">TRUE</definedName>
    <definedName name="QBPRESERVESPACE" localSheetId="0">FALSE</definedName>
    <definedName name="QBPRESERVESPACE" localSheetId="1">FALSE</definedName>
    <definedName name="QBPRESERVESPACE" localSheetId="2">FALSE</definedName>
    <definedName name="QBREPORTCOLAXIS" localSheetId="0">0</definedName>
    <definedName name="QBREPORTCOLAXIS" localSheetId="1">0</definedName>
    <definedName name="QBREPORTCOLAXIS" localSheetId="2">0</definedName>
    <definedName name="QBREPORTCOMPANYID" localSheetId="0">"136f2da868ba4289beab7eb5d8bb3d2e"</definedName>
    <definedName name="QBREPORTCOMPANYID" localSheetId="1">"136f2da868ba4289beab7eb5d8bb3d2e"</definedName>
    <definedName name="QBREPORTCOMPANYID" localSheetId="2">"136f2da868ba4289beab7eb5d8bb3d2e"</definedName>
    <definedName name="QBREPORTCOMPARECOL_ANNUALBUDGET" localSheetId="0">FALSE</definedName>
    <definedName name="QBREPORTCOMPARECOL_ANNUALBUDGET" localSheetId="1">TRUE</definedName>
    <definedName name="QBREPORTCOMPARECOL_ANNUALBUDGET" localSheetId="2">TRUE</definedName>
    <definedName name="QBREPORTCOMPARECOL_AVGCOGS" localSheetId="0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1">FALSE</definedName>
    <definedName name="QBREPORTCOMPARECOL_BUDDIFF" localSheetId="2">FALSE</definedName>
    <definedName name="QBREPORTCOMPARECOL_BUDGET" localSheetId="0">FALSE</definedName>
    <definedName name="QBREPORTCOMPARECOL_BUDGET" localSheetId="1">TRUE</definedName>
    <definedName name="QBREPORTCOMPARECOL_BUDGET" localSheetId="2">TRUE</definedName>
    <definedName name="QBREPORTCOMPARECOL_BUDPCT" localSheetId="0">FALSE</definedName>
    <definedName name="QBREPORTCOMPARECOL_BUDPCT" localSheetId="1">TRUE</definedName>
    <definedName name="QBREPORTCOMPARECOL_BUDPCT" localSheetId="2">TRUE</definedName>
    <definedName name="QBREPORTCOMPARECOL_COGS" localSheetId="0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1">FALSE</definedName>
    <definedName name="QBREPORTCOMPARECOL_PREVPERIOD" localSheetId="2">FALSE</definedName>
    <definedName name="QBREPORTCOMPARECOL_PREVYEAR" localSheetId="0">TRUE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1">TRUE</definedName>
    <definedName name="QBREPORTCOMPARECOL_YTD" localSheetId="2">TRUE</definedName>
    <definedName name="QBREPORTCOMPARECOL_YTDBUDGET" localSheetId="0">FALSE</definedName>
    <definedName name="QBREPORTCOMPARECOL_YTDBUDGET" localSheetId="1">TRUE</definedName>
    <definedName name="QBREPORTCOMPARECOL_YTDBUDGET" localSheetId="2">TRUE</definedName>
    <definedName name="QBREPORTCOMPARECOL_YTDPCT" localSheetId="0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1">11</definedName>
    <definedName name="QBREPORTROWAXIS" localSheetId="2">11</definedName>
    <definedName name="QBREPORTSUBCOLAXIS" localSheetId="0">24</definedName>
    <definedName name="QBREPORTSUBCOLAXIS" localSheetId="1">24</definedName>
    <definedName name="QBREPORTSUBCOLAXIS" localSheetId="2">24</definedName>
    <definedName name="QBREPORTTYPE" localSheetId="0">5</definedName>
    <definedName name="QBREPORTTYPE" localSheetId="1">273</definedName>
    <definedName name="QBREPORTTYPE" localSheetId="2">273</definedName>
    <definedName name="QBROWHEADERS" localSheetId="0">7</definedName>
    <definedName name="QBROWHEADERS" localSheetId="1">8</definedName>
    <definedName name="QBROWHEADERS" localSheetId="2">8</definedName>
    <definedName name="QBSTARTDATE" localSheetId="0">20130701</definedName>
    <definedName name="QBSTARTDATE" localSheetId="1">20130701</definedName>
    <definedName name="QBSTARTDATE" localSheetId="2">20130701</definedName>
  </definedNames>
  <calcPr fullCalcOnLoad="1"/>
</workbook>
</file>

<file path=xl/sharedStrings.xml><?xml version="1.0" encoding="utf-8"?>
<sst xmlns="http://schemas.openxmlformats.org/spreadsheetml/2006/main" count="500" uniqueCount="419">
  <si>
    <t>ASSETS</t>
  </si>
  <si>
    <t>Current Assets</t>
  </si>
  <si>
    <t>Checking/Savings</t>
  </si>
  <si>
    <t>1030 · Wells Fargo - 9169</t>
  </si>
  <si>
    <t>Smith Barney</t>
  </si>
  <si>
    <t>Total Checking/Savings</t>
  </si>
  <si>
    <t>Accounts Receivable</t>
  </si>
  <si>
    <t>1110 · Accounts Receivable</t>
  </si>
  <si>
    <t>Total Accounts Receivable</t>
  </si>
  <si>
    <t>Other Current Assets</t>
  </si>
  <si>
    <t>1310 · Prepaid Expenses</t>
  </si>
  <si>
    <t>1312 · Insurance Prepaid Expenses</t>
  </si>
  <si>
    <t>1313 · Website Prepaid Expenses</t>
  </si>
  <si>
    <t>1314 · Prepaid Expenses Next Yr</t>
  </si>
  <si>
    <t>1315 · Prepaid Expenses-2 YR</t>
  </si>
  <si>
    <t>Total 1310 · Prepaid Expenses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</si>
  <si>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</si>
  <si>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</si>
  <si>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</si>
  <si>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</si>
  <si>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</si>
  <si>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</si>
  <si>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</si>
  <si>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</si>
  <si>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Credit Cards</t>
  </si>
  <si>
    <t>Total Credit Cards</t>
  </si>
  <si>
    <t>Other Current Liabilities</t>
  </si>
  <si>
    <t>2500 · Def Revenue Dues</t>
  </si>
  <si>
    <t>2510 · Deferred Revenue Dues</t>
  </si>
  <si>
    <t>2511 · Deferred Dues-Regular</t>
  </si>
  <si>
    <t>2512 · Deferred Dues-Regular New</t>
  </si>
  <si>
    <t>2513 · Deferred Dues-Retired</t>
  </si>
  <si>
    <t>2514 · Deferred Dues-Organizational</t>
  </si>
  <si>
    <t>2527 · Def Dues-Magazine-Keywords Subs</t>
  </si>
  <si>
    <t>2510 · Deferred Revenue Dues - Other</t>
  </si>
  <si>
    <t>Total 2510 · Deferred Revenue Dues</t>
  </si>
  <si>
    <t>2520 · 2nd YR Deferred Membership Due</t>
  </si>
  <si>
    <t>2521 · DeferDues-Regular 2nd YR</t>
  </si>
  <si>
    <t>2522 · DeferDues-Regular New-2nd YR</t>
  </si>
  <si>
    <t>2523 · DeferDues-Retired 2nd YR</t>
  </si>
  <si>
    <t>Total 2520 · 2nd YR Deferred Membership Due</t>
  </si>
  <si>
    <t>2530 · 3rd YR Deferred Membership Due</t>
  </si>
  <si>
    <t>2531 · DeferDues-Regular 3rd YR</t>
  </si>
  <si>
    <t>2533 · DeferDues-Retired 3rd YR</t>
  </si>
  <si>
    <t>Total 2530 · 3rd YR Deferred Membership Due</t>
  </si>
  <si>
    <t>Total 2500 · Def Revenue Dues</t>
  </si>
  <si>
    <t>2600 · Deferred Revenue-Annual Meeting</t>
  </si>
  <si>
    <t>2610 · Next Yr Def Revenue-Annual MTG</t>
  </si>
  <si>
    <t>2641 · DEF-Annual MTG Member Registrat</t>
  </si>
  <si>
    <t>Total 2610 · Next Yr Def Revenue-Annual MTG</t>
  </si>
  <si>
    <t>Total 2600 · Deferred Revenue-Annual Meeting</t>
  </si>
  <si>
    <t>2696 · Deferred Revenue -Advertising</t>
  </si>
  <si>
    <t>2700 · Def Dues Chapters</t>
  </si>
  <si>
    <t>2710 · Next YR Deferred Dues-Chapters</t>
  </si>
  <si>
    <t>2711 · Def Dues-Chicago Great Lakes</t>
  </si>
  <si>
    <t>2712 · Def Dues-Golden Gate Chapter</t>
  </si>
  <si>
    <t>2713 · Def Dues-Heartland Chapter</t>
  </si>
  <si>
    <t>2714 · Def Dues-Mid/South Atlantic Cha</t>
  </si>
  <si>
    <t>2715 · Def Dues-New England Chapter</t>
  </si>
  <si>
    <t>2716 · Def Dues-New Mexico Chapter</t>
  </si>
  <si>
    <t>2717 · Def Dues-New York City Chapter</t>
  </si>
  <si>
    <t>2718 · Def Dues-No Chapter Preference</t>
  </si>
  <si>
    <t>2719 · Def Dues-Pacific Northwest Chap</t>
  </si>
  <si>
    <t>2720 · Def Dues-Rocky Mountain Chapter</t>
  </si>
  <si>
    <t>2721 · Def Dues-South Central Chapter</t>
  </si>
  <si>
    <t>2722 · Def Dues-SouthEast Chapter</t>
  </si>
  <si>
    <t>2723 · Def Dues-Southern California Ch</t>
  </si>
  <si>
    <t>2724 · Def Dues-Upper Midwest Chapter</t>
  </si>
  <si>
    <t>2725 · Def Dues-West  New York Chapter</t>
  </si>
  <si>
    <t>2710 · Next YR Deferred Dues-Chapters - Other</t>
  </si>
  <si>
    <t>Total 2710 · Next YR Deferred Dues-Chapters</t>
  </si>
  <si>
    <t>2730 · 2 YR Deferred Mem. Dues-Chapter</t>
  </si>
  <si>
    <t>2731 · DefDues-Chicago Gr Lakes 2nd YR</t>
  </si>
  <si>
    <t>2732 · DefDues-GoldenGt Chapter 2nd Yr</t>
  </si>
  <si>
    <t>2733 · DefDues-Heartlnd Chapter 2nd YR</t>
  </si>
  <si>
    <t>2734 · Def Dues-Mid/South Atl 2nd Yr</t>
  </si>
  <si>
    <t>2735 · Def Dues-New England 2nd Yr</t>
  </si>
  <si>
    <t>2737 · Def Dues-NYC Chapter 2nd YR</t>
  </si>
  <si>
    <t>2738 · DeferDues-No Chapter 2nd YR</t>
  </si>
  <si>
    <t>2739 · DefDues-Pacific NorWest  2nd YR</t>
  </si>
  <si>
    <t>2740 · DefDues-RockyMTN Chapter 2nd YR</t>
  </si>
  <si>
    <t>2743 · Def Dues-S.California Ch 2nd YR</t>
  </si>
  <si>
    <t>2744 · Def Dues-UpperMidwest 2nd YR</t>
  </si>
  <si>
    <t>2745 · Def Dues-West NY Chapter 2nd YR</t>
  </si>
  <si>
    <t>Total 2730 · 2 YR Deferred Mem. Dues-Chapter</t>
  </si>
  <si>
    <t>2750 · 3 YR Deferred Dues-Chapters</t>
  </si>
  <si>
    <t>2754 · Def Dues-Mid/South Atl 3rd Yr</t>
  </si>
  <si>
    <t>Total 2750 · 3 YR Deferred Dues-Chapters</t>
  </si>
  <si>
    <t>Total 2700 · Def Dues Chapters</t>
  </si>
  <si>
    <t>2800 · Deferred Revenue-SIGs</t>
  </si>
  <si>
    <t>2810 · Def Dues SIGs</t>
  </si>
  <si>
    <t>2811 · Def Revenue-Business SIG-1 YR</t>
  </si>
  <si>
    <t>2812 · Def Revenue-Culinary SIG-1 YR</t>
  </si>
  <si>
    <t>2813 · Def Rev-Gardening/Env SIG-1 YR</t>
  </si>
  <si>
    <t>2814 · Def Rev-History/Arch SIG-1 YR</t>
  </si>
  <si>
    <t>2816 · Def Rev-Period/Database SIG-1 Y</t>
  </si>
  <si>
    <t>2818 · Def Rev-Sci/Medicine SIG-1 YR</t>
  </si>
  <si>
    <t>2819 · Def Rev-Sports Fitness SIG-1 YR</t>
  </si>
  <si>
    <t>2820 · Def Rev-Taxonomies SIG- 1 YR</t>
  </si>
  <si>
    <t>Total 2810 · Def Dues SIGs</t>
  </si>
  <si>
    <t>2830 · 2nd YR Def Dues SIGs</t>
  </si>
  <si>
    <t>2832 · Def Revenue-Culinary SIG-2 YR</t>
  </si>
  <si>
    <t>2834 · Def Rev-History/Arch SIG-2 YR</t>
  </si>
  <si>
    <t>2838 · Def Rev-Sci/Medicine SIG-2 YR</t>
  </si>
  <si>
    <t>2839 · Def Rev-Sports Fitness SIG-2 YR</t>
  </si>
  <si>
    <t>2840 · Def Rev-Taxonomies SIG- 2 YR</t>
  </si>
  <si>
    <t>Total 2830 · 2nd YR Def Dues SIGs</t>
  </si>
  <si>
    <t>Total 2800 · Deferred Revenue-SIGs</t>
  </si>
  <si>
    <t>Total Other Current Liabilities</t>
  </si>
  <si>
    <t>Total Current Liabilities</t>
  </si>
  <si>
    <t>Total Liabilities</t>
  </si>
  <si>
    <t>Equity</t>
  </si>
  <si>
    <t>30000 · Unrestricted Net Assets</t>
  </si>
  <si>
    <t>3200 · Restricted Fund Balance</t>
  </si>
  <si>
    <t>3201 · Special Interest Groups</t>
  </si>
  <si>
    <t>3202 · Business Indexing</t>
  </si>
  <si>
    <t>3203 · Culinary Indexing</t>
  </si>
  <si>
    <t>3204 · Garden/Environmental Studies</t>
  </si>
  <si>
    <t>3205 · History/Archeology</t>
  </si>
  <si>
    <t>3206 · Legal Indexing</t>
  </si>
  <si>
    <t>3207 · Science/Medicine SIG</t>
  </si>
  <si>
    <t>3208 · Sports Fitness</t>
  </si>
  <si>
    <t>3209 · Taxonomies &amp; Controlled Vocabul</t>
  </si>
  <si>
    <t>3210 · Web Indexing</t>
  </si>
  <si>
    <t>3211 · Periodical &amp; Database</t>
  </si>
  <si>
    <t>Total 3201 · Special Interest Groups</t>
  </si>
  <si>
    <t>3220 · Chapters</t>
  </si>
  <si>
    <t>3221 · New England</t>
  </si>
  <si>
    <t>3222 · Golden Gate</t>
  </si>
  <si>
    <t>3223 · South Central</t>
  </si>
  <si>
    <t>3224 · Mid/South Atlantic</t>
  </si>
  <si>
    <t>3225 · Upper Midwest</t>
  </si>
  <si>
    <t>3226 · South East</t>
  </si>
  <si>
    <t>3227 · Southern California Chapter</t>
  </si>
  <si>
    <t>Total 3220 · Chapters</t>
  </si>
  <si>
    <t>Total 3200 · Restricted Fund Balance</t>
  </si>
  <si>
    <t>Net Income</t>
  </si>
  <si>
    <t>Total Equity</t>
  </si>
  <si>
    <t>TOTAL LIABILITIES &amp; EQUITY</t>
  </si>
  <si>
    <t>% of Budget</t>
  </si>
  <si>
    <t>YTD Budget</t>
  </si>
  <si>
    <t>Annual Budget</t>
  </si>
  <si>
    <t>Ordinary Income/Expense</t>
  </si>
  <si>
    <t>Income</t>
  </si>
  <si>
    <t>3030 · Membership Dues</t>
  </si>
  <si>
    <t>Overpayment</t>
  </si>
  <si>
    <t>3031 · Regular</t>
  </si>
  <si>
    <t>3032 · Regular New</t>
  </si>
  <si>
    <t>3053. · RegularNew 1/2yr</t>
  </si>
  <si>
    <t>3032 · Regular New - Other</t>
  </si>
  <si>
    <t>Total 3032 · Regular New</t>
  </si>
  <si>
    <t>3035 · Retired</t>
  </si>
  <si>
    <t>3036 · Organizational</t>
  </si>
  <si>
    <t>3037 · Orgazational New</t>
  </si>
  <si>
    <t>3041 · Sustaining</t>
  </si>
  <si>
    <t>3051 · Great Lakes/Chicago Chapter Pay</t>
  </si>
  <si>
    <t>3052 · Golden Gate Chapter</t>
  </si>
  <si>
    <t>3053 · Heartland Chapter Payment</t>
  </si>
  <si>
    <t>3054 · Mid/South Atlantic Chptr Pay</t>
  </si>
  <si>
    <t>3055 · New England Chapter Payment</t>
  </si>
  <si>
    <t>3056 · New Mexico Chapter</t>
  </si>
  <si>
    <t>3057 · New York City Chapter Payment</t>
  </si>
  <si>
    <t>3058 · No Designation Chapter Payment</t>
  </si>
  <si>
    <t>3059 · Pacific Northwest Chapter Payme</t>
  </si>
  <si>
    <t>3060 · Rocky Mountain Chapter Payment</t>
  </si>
  <si>
    <t>3061 · South Central Chapter Payment</t>
  </si>
  <si>
    <t>3062 · Southeast Chapter Payment</t>
  </si>
  <si>
    <t>3063 · Southern California Chapter</t>
  </si>
  <si>
    <t>3064 · Upper Midwest Chapter</t>
  </si>
  <si>
    <t>3065 · Westeren NY Chapter</t>
  </si>
  <si>
    <t>3030 · Membership Dues - Other</t>
  </si>
  <si>
    <t>Total 3030 · Membership Dues</t>
  </si>
  <si>
    <t>3080 · ASI Course Units Revenue</t>
  </si>
  <si>
    <t>3081 · Unit A</t>
  </si>
  <si>
    <t>3082 · Unit B</t>
  </si>
  <si>
    <t>3083 · Unit C</t>
  </si>
  <si>
    <t>3084 · Module D</t>
  </si>
  <si>
    <t>Total 3080 · ASI Course Units Revenue</t>
  </si>
  <si>
    <t>3085 · ASI Exam Revenue</t>
  </si>
  <si>
    <t>3086 · Exam A</t>
  </si>
  <si>
    <t>3087 · Exam B</t>
  </si>
  <si>
    <t>3088 · Exam C</t>
  </si>
  <si>
    <t>3089 · Module D</t>
  </si>
  <si>
    <t>Total 3085 · ASI Exam Revenue</t>
  </si>
  <si>
    <t>Other Income</t>
  </si>
  <si>
    <t>3090 · Digital Trends Task Force</t>
  </si>
  <si>
    <t>3095 · Business Module</t>
  </si>
  <si>
    <t>3150 · Indexer Locator Listings</t>
  </si>
  <si>
    <t>3165 · Interest Income</t>
  </si>
  <si>
    <t>3171 · Newsletter (Keywords)</t>
  </si>
  <si>
    <t>3172 · Keyword Subscription</t>
  </si>
  <si>
    <t>3173 · Journal Advertising</t>
  </si>
  <si>
    <t>3190 · Mailing Lists</t>
  </si>
  <si>
    <t>Total Other Income</t>
  </si>
  <si>
    <t>3370 · Webinars</t>
  </si>
  <si>
    <t>3251 · Webinar 1</t>
  </si>
  <si>
    <t>3252 · Webinar 2</t>
  </si>
  <si>
    <t>3253 · Webinar 3</t>
  </si>
  <si>
    <t>3254 · Webinar 4</t>
  </si>
  <si>
    <t>3255 · Webinar Recordings</t>
  </si>
  <si>
    <t>Total 3370 · Webinars</t>
  </si>
  <si>
    <t>3400 · Annual Meeting</t>
  </si>
  <si>
    <t>3440 · Annual Meeting Reg</t>
  </si>
  <si>
    <t>3441 · Member Registration</t>
  </si>
  <si>
    <t>3442 · Non-Member Registrations</t>
  </si>
  <si>
    <t>3444 · One Day Rgistration</t>
  </si>
  <si>
    <t>3446 · Speaker Paid Registration</t>
  </si>
  <si>
    <t>3450 · Cancellation Fees</t>
  </si>
  <si>
    <t>3467 · Advertising</t>
  </si>
  <si>
    <t>3460 · Exhibits</t>
  </si>
  <si>
    <t>3465 · Sponsorship</t>
  </si>
  <si>
    <t>3466 · Inserts/Media Display</t>
  </si>
  <si>
    <t>3470 · Workshops</t>
  </si>
  <si>
    <t>3471 · Full Day Workshop - 1</t>
  </si>
  <si>
    <t>3472 · Full Day Workshop - 2</t>
  </si>
  <si>
    <t>3473 · Half Day Workshop - 3</t>
  </si>
  <si>
    <t>3474 · Half Day Workshop - 4</t>
  </si>
  <si>
    <t>3475 · Workshop #5</t>
  </si>
  <si>
    <t>3476 · Workshop #6</t>
  </si>
  <si>
    <t>3477 · Workshop #7</t>
  </si>
  <si>
    <t>3478 · Workshop #8</t>
  </si>
  <si>
    <t>Total 3470 · Workshops</t>
  </si>
  <si>
    <t>3481 · Special Event #1</t>
  </si>
  <si>
    <t>3482 · Special Event #2</t>
  </si>
  <si>
    <t>3491 · Dinner Recptn/Lunch Ext Tickets</t>
  </si>
  <si>
    <t>Total 3400 · Annual Meeting</t>
  </si>
  <si>
    <t>3501 · Wilson Submission Fees</t>
  </si>
  <si>
    <t>3502 · Wilson ASI Stipend</t>
  </si>
  <si>
    <t>3351 · Products Income</t>
  </si>
  <si>
    <t>3368 · Peace T-Shirts</t>
  </si>
  <si>
    <t>3361 · Publications/Misc.Products</t>
  </si>
  <si>
    <t>3362 · Misc Bookstore</t>
  </si>
  <si>
    <t>3365 · ASI Cookbook</t>
  </si>
  <si>
    <t>3367 · Publications-EPub Recording</t>
  </si>
  <si>
    <t>Total 3361 · Publications/Misc.Products</t>
  </si>
  <si>
    <t>3366 · DVD Course-PUB007 Mertes Speed</t>
  </si>
  <si>
    <t>3351 · Products Income - Other</t>
  </si>
  <si>
    <t>Total 3351 · Products Income</t>
  </si>
  <si>
    <t>3399 · Publications Royalties</t>
  </si>
  <si>
    <t>Total Income</t>
  </si>
  <si>
    <t>Expense</t>
  </si>
  <si>
    <t>5000 · Direct Expenses</t>
  </si>
  <si>
    <t>5006 · Digital Trends Task Force</t>
  </si>
  <si>
    <t>5008 · Hotel</t>
  </si>
  <si>
    <t>5010 · Supply</t>
  </si>
  <si>
    <t>5011 · Travel</t>
  </si>
  <si>
    <t>Total 5006 · Digital Trends Task Force</t>
  </si>
  <si>
    <t>5015 · Membership Development</t>
  </si>
  <si>
    <t>5016 · Printing &amp; Postage for renewal</t>
  </si>
  <si>
    <t>5017 · Promotinal Material</t>
  </si>
  <si>
    <t>Total 5015 · Membership Development</t>
  </si>
  <si>
    <t>5037 · Marketing/Publicity</t>
  </si>
  <si>
    <t>5042 · Goal 4 - Training Course</t>
  </si>
  <si>
    <t>5047 · MKTG/PUB Other Expense</t>
  </si>
  <si>
    <t>Total 5037 · Marketing/Publicity</t>
  </si>
  <si>
    <t>5050 · ASI Course</t>
  </si>
  <si>
    <t>5051 · Royalty</t>
  </si>
  <si>
    <t>5052 · Exam Administrator</t>
  </si>
  <si>
    <t>5053 · Marker-Exam Grading</t>
  </si>
  <si>
    <t>5054 · Course Manager</t>
  </si>
  <si>
    <t>5055 · ASI Other Expenses</t>
  </si>
  <si>
    <t>Total 5050 · ASI Course</t>
  </si>
  <si>
    <t>5056 · Business Module Royalty Fees</t>
  </si>
  <si>
    <t>5070 · Key Words</t>
  </si>
  <si>
    <t>5071 · Editor</t>
  </si>
  <si>
    <t>5072 · Graphics</t>
  </si>
  <si>
    <t>5073 · Stock Art</t>
  </si>
  <si>
    <t>5074 · Graphics Other Expenses</t>
  </si>
  <si>
    <t>5072 · Graphics - Other</t>
  </si>
  <si>
    <t>Total 5072 · Graphics</t>
  </si>
  <si>
    <t>5075 · Printing</t>
  </si>
  <si>
    <t>5076 · Postage</t>
  </si>
  <si>
    <t>5078 · Redesign</t>
  </si>
  <si>
    <t>5079 · Travel Stipend</t>
  </si>
  <si>
    <t>Total 5070 · Key Words</t>
  </si>
  <si>
    <t>5090 · Webinar</t>
  </si>
  <si>
    <t>5091 · Webinar 1</t>
  </si>
  <si>
    <t>5092 · Webinar 2</t>
  </si>
  <si>
    <t>5093 · Webinar 3</t>
  </si>
  <si>
    <t>5094 · Webinar</t>
  </si>
  <si>
    <t>Total 5090 · Webinar</t>
  </si>
  <si>
    <t>5100 · Research Awards</t>
  </si>
  <si>
    <t>5110 · Hines Award</t>
  </si>
  <si>
    <t>5112 · Wilson Committee Expenses</t>
  </si>
  <si>
    <t>Total 5100 · Research Awards</t>
  </si>
  <si>
    <t>5200 · Committees</t>
  </si>
  <si>
    <t>5220. · Archive Committee</t>
  </si>
  <si>
    <t>Total 5200 · Committees</t>
  </si>
  <si>
    <t>Total 5000 · Direct Expenses</t>
  </si>
  <si>
    <t>5232 · Elections/Nominations</t>
  </si>
  <si>
    <t>5500 · Annual Conference</t>
  </si>
  <si>
    <t>5501 · Exhibits</t>
  </si>
  <si>
    <t>5505 · Food/Beverage</t>
  </si>
  <si>
    <t>5506 · Full Breakfast</t>
  </si>
  <si>
    <t>5507 · Coffee Breaks</t>
  </si>
  <si>
    <t>5508 · Opening Reception</t>
  </si>
  <si>
    <t>5509 · Reception Dinner</t>
  </si>
  <si>
    <t>5510 · Lunches &amp; Buffets</t>
  </si>
  <si>
    <t>5505 · Food/Beverage - Other</t>
  </si>
  <si>
    <t>Total 5505 · Food/Beverage</t>
  </si>
  <si>
    <t>5511 · Audio Visual Equipment</t>
  </si>
  <si>
    <t>5512 · Staff Expenses</t>
  </si>
  <si>
    <t>5513 · Site Visits</t>
  </si>
  <si>
    <t>5514 · Cancellation Insurance</t>
  </si>
  <si>
    <t>5515 · Supplies/Badges</t>
  </si>
  <si>
    <t>5516 · Credit Card Fees</t>
  </si>
  <si>
    <t>5517 · Copies</t>
  </si>
  <si>
    <t>5518 · Postage &amp; Shipping</t>
  </si>
  <si>
    <t>5525 · Hotel Tips/Sales tax</t>
  </si>
  <si>
    <t>5526 · Workshop Handouts</t>
  </si>
  <si>
    <t>5528 · Non-F&amp;B Event Costs</t>
  </si>
  <si>
    <t>5535 · Workshops, Short Courses</t>
  </si>
  <si>
    <t>5537 · Full-Day</t>
  </si>
  <si>
    <t>5538 · Half-Day</t>
  </si>
  <si>
    <t>Total 5535 · Workshops, Short Courses</t>
  </si>
  <si>
    <t>5536 · Keynote Speaker Fee &amp; Expenses</t>
  </si>
  <si>
    <t>5570 · Keynote - Honoraria</t>
  </si>
  <si>
    <t>5571 · Keynote - Travel</t>
  </si>
  <si>
    <t>5572 · Keynote Speaker Other Expenses</t>
  </si>
  <si>
    <t>Total 5536 · Keynote Speaker Fee &amp; Expenses</t>
  </si>
  <si>
    <t>5540 · Memory Sticks</t>
  </si>
  <si>
    <t>5545 · Preliminary Program Design</t>
  </si>
  <si>
    <t>5550 · Onsite Program Costs</t>
  </si>
  <si>
    <t>5585 · Program Committee</t>
  </si>
  <si>
    <t>5589 · Registration ToteBags</t>
  </si>
  <si>
    <t>5595 · Local Tour #1</t>
  </si>
  <si>
    <t>Total 5500 · Annual Conference</t>
  </si>
  <si>
    <t>Total 5232 · Elections/Nominations</t>
  </si>
  <si>
    <t>5625 · Chapter Relations</t>
  </si>
  <si>
    <t>6200 · Products</t>
  </si>
  <si>
    <t>6280 · Association Memberships</t>
  </si>
  <si>
    <t>6281 · NISO - Dues for Membership</t>
  </si>
  <si>
    <t>Total 6280 · Association Memberships</t>
  </si>
  <si>
    <t>Total 6200 · Products</t>
  </si>
  <si>
    <t>7000 · Administration</t>
  </si>
  <si>
    <t>7001 · Audit and Accounting</t>
  </si>
  <si>
    <t>7010 · Management Fees</t>
  </si>
  <si>
    <t>7030 · Postage &amp; Delivery</t>
  </si>
  <si>
    <t>7035 · Supplies</t>
  </si>
  <si>
    <t>7040 · Printing &amp; Reproduction</t>
  </si>
  <si>
    <t>7045 · Staff Travel</t>
  </si>
  <si>
    <t>7046 · Executive Director Travel</t>
  </si>
  <si>
    <t>7047 · Travel to International Meeting</t>
  </si>
  <si>
    <t>7050 · Communications/Telephone</t>
  </si>
  <si>
    <t>7065 · Storage</t>
  </si>
  <si>
    <t>7100 · Website</t>
  </si>
  <si>
    <t>7105 · Email Blast</t>
  </si>
  <si>
    <t>7106 · Hosting</t>
  </si>
  <si>
    <t>7107 · Annual License</t>
  </si>
  <si>
    <t>7108 · Design/Maintence</t>
  </si>
  <si>
    <t>Total 7100 · Website</t>
  </si>
  <si>
    <t>7150 · Corp Annual Report/Taxes &amp; Lice</t>
  </si>
  <si>
    <t>7210 · Bank Charges/CC Fees</t>
  </si>
  <si>
    <t>7232 · Insurance Expense</t>
  </si>
  <si>
    <t>7250 · Board</t>
  </si>
  <si>
    <t>7251 · Hotel/Travel</t>
  </si>
  <si>
    <t>7252 · Conference Calls</t>
  </si>
  <si>
    <t>Total 7250 · Board</t>
  </si>
  <si>
    <t>Total 7000 · Administration</t>
  </si>
  <si>
    <t>Total Expense</t>
  </si>
  <si>
    <t>Net Ordinary Income</t>
  </si>
  <si>
    <t>Other Income/Expense</t>
  </si>
  <si>
    <t>Gain/(Loss) on Investments</t>
  </si>
  <si>
    <t>Special Interest Groups Income</t>
  </si>
  <si>
    <t>3601 · Business SIG Income</t>
  </si>
  <si>
    <t>3605 · Culinary SIG Income</t>
  </si>
  <si>
    <t>3610 · Garden &amp; Environmtl St SIG Inc</t>
  </si>
  <si>
    <t>3615 · History Archeology SIG Income</t>
  </si>
  <si>
    <t>3625 · Periodical/Database SIG</t>
  </si>
  <si>
    <t>3633 · Science/Medicine SIG-Income</t>
  </si>
  <si>
    <t>3635 · Sports Fitness SIG</t>
  </si>
  <si>
    <t>3640 · Taxonomies &amp; Controlled Vocabul</t>
  </si>
  <si>
    <t>Total Special Interest Groups Income</t>
  </si>
  <si>
    <t>Chapters Income</t>
  </si>
  <si>
    <t>3653 · Golden Gate Chapter Income</t>
  </si>
  <si>
    <t>3660 · Mid/South Atlantic Chapter</t>
  </si>
  <si>
    <t>3683 · South East Chapter-Income</t>
  </si>
  <si>
    <t>3685 · Southern California Chapter</t>
  </si>
  <si>
    <t>3688 · Upper Midwest Chapter(Twin Citi</t>
  </si>
  <si>
    <t>Total Chapters Income</t>
  </si>
  <si>
    <t>Other Expense</t>
  </si>
  <si>
    <t>5685 · Special Interest Groups Expense</t>
  </si>
  <si>
    <t>5686 · Business SIG Expense</t>
  </si>
  <si>
    <t>5688 · Culinary SIG Expense</t>
  </si>
  <si>
    <t>5693 · Garden &amp; Environmtl St SIG Exp</t>
  </si>
  <si>
    <t>5691 · History Archeology SIG Expenses</t>
  </si>
  <si>
    <t>5689 · Legal Indexing SIG Expense</t>
  </si>
  <si>
    <t>5692 · Sports Fitness SIG-Expense</t>
  </si>
  <si>
    <t>5698 · Web Indexing Expense</t>
  </si>
  <si>
    <t>Total 5685 · Special Interest Groups Expense</t>
  </si>
  <si>
    <t>5650 · Chapters Expenses</t>
  </si>
  <si>
    <t>5651 · New England Chapter Expense</t>
  </si>
  <si>
    <t>5654 · Website-New England Chapter</t>
  </si>
  <si>
    <t>5651 · New England Chapter Expense - Other</t>
  </si>
  <si>
    <t>Total 5651 · New England Chapter Expense</t>
  </si>
  <si>
    <t>5655 · Golden Gate Chapter-Exp</t>
  </si>
  <si>
    <t>5670 · South Central Chapter Expense</t>
  </si>
  <si>
    <t>5674 · Mid/South Atlantic Chapter Exp</t>
  </si>
  <si>
    <t>5676 · South East Chapter-Expenses</t>
  </si>
  <si>
    <t>5677 · Upper Midwest Chapter-Exp</t>
  </si>
  <si>
    <t>5679 · Meeting-Upper Midwest Chapter</t>
  </si>
  <si>
    <t>5680 · Upper MidWest Other Expenses</t>
  </si>
  <si>
    <t>Total 5677 · Upper Midwest Chapter-Exp</t>
  </si>
  <si>
    <t>Total 5650 · Chapters Expenses</t>
  </si>
  <si>
    <t>99999 · Ask My Accountant</t>
  </si>
  <si>
    <t>Total Other Expense</t>
  </si>
  <si>
    <t>Net Other Income</t>
  </si>
  <si>
    <t>Jul 31, 13</t>
  </si>
  <si>
    <t>Jul 31, 12</t>
  </si>
  <si>
    <t>1311 · Other Prepaid Expenses</t>
  </si>
  <si>
    <t>1310 · Prepaid Expenses - Other</t>
  </si>
  <si>
    <t>Visa-Wells Fargo Credit Card</t>
  </si>
  <si>
    <t>Jul 13</t>
  </si>
  <si>
    <t>Jan - Jul 13</t>
  </si>
  <si>
    <t>7013 · Management Fees-New Mgmt (SAM)</t>
  </si>
  <si>
    <t>5111 · Wilson Award Committee (Travel)</t>
  </si>
  <si>
    <t>7300 · Miscellaneous</t>
  </si>
  <si>
    <t>3680 · South Central Chapter Income</t>
  </si>
  <si>
    <t>5664 · Science/Medicine SIG-Expenses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</si>
</sst>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164" fontId="37" fillId="0" borderId="0" xfId="0" applyNumberFormat="1" applyFont="1" applyAlignment="1">
      <alignment/>
    </xf>
    <xf numFmtId="164" fontId="37" fillId="0" borderId="10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64" fontId="37" fillId="0" borderId="11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164" fontId="37" fillId="0" borderId="13" xfId="0" applyNumberFormat="1" applyFont="1" applyBorder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  <xf numFmtId="165" fontId="37" fillId="0" borderId="0" xfId="0" applyNumberFormat="1" applyFont="1" applyAlignment="1">
      <alignment/>
    </xf>
    <xf numFmtId="165" fontId="37" fillId="0" borderId="10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165" fontId="37" fillId="0" borderId="13" xfId="0" applyNumberFormat="1" applyFont="1" applyBorder="1" applyAlignment="1">
      <alignment/>
    </xf>
    <xf numFmtId="165" fontId="37" fillId="0" borderId="11" xfId="0" applyNumberFormat="1" applyFont="1" applyBorder="1" applyAlignment="1">
      <alignment/>
    </xf>
    <xf numFmtId="165" fontId="36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5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5"/>
  <cols>
    <col min="1" max="6" width="3.00390625" style="13" customWidth="1"/>
    <col min="7" max="7" width="38.140625" style="13" customWidth="1"/>
    <col min="8" max="8" width="8.00390625" style="14" bestFit="1" customWidth="1"/>
    <col min="9" max="9" width="8.7109375" style="14" bestFit="1" customWidth="1"/>
  </cols>
  <sheetData>
    <row r="1" spans="1:9" ht="15.75" thickBot="1">
      <c r="A1" s="1"/>
      <c r="B1" s="1"/>
      <c r="C1" s="1"/>
      <c r="D1" s="1"/>
      <c r="E1" s="1"/>
      <c r="F1" s="1"/>
      <c r="G1" s="1"/>
      <c r="H1" s="2"/>
      <c r="I1" s="2"/>
    </row>
    <row r="2" spans="1:9" s="12" customFormat="1" ht="16.5" thickBot="1" thickTop="1">
      <c r="A2" s="10"/>
      <c r="B2" s="10"/>
      <c r="C2" s="10"/>
      <c r="D2" s="10"/>
      <c r="E2" s="10"/>
      <c r="F2" s="10"/>
      <c r="G2" s="10"/>
      <c r="H2" s="11" t="s">
        <v>407</v>
      </c>
      <c r="I2" s="11" t="s">
        <v>408</v>
      </c>
    </row>
    <row r="3" spans="1:9" ht="15.75" thickTop="1">
      <c r="A3" s="1" t="s">
        <v>0</v>
      </c>
      <c r="B3" s="1"/>
      <c r="C3" s="1"/>
      <c r="D3" s="1"/>
      <c r="E3" s="1"/>
      <c r="F3" s="1"/>
      <c r="G3" s="1"/>
      <c r="H3" s="3"/>
      <c r="I3" s="3"/>
    </row>
    <row r="4" spans="1:9" ht="15">
      <c r="A4" s="1"/>
      <c r="B4" s="1" t="s">
        <v>1</v>
      </c>
      <c r="C4" s="1"/>
      <c r="D4" s="1"/>
      <c r="E4" s="1"/>
      <c r="F4" s="1"/>
      <c r="G4" s="1"/>
      <c r="H4" s="3"/>
      <c r="I4" s="3"/>
    </row>
    <row r="5" spans="1:9" ht="15">
      <c r="A5" s="1"/>
      <c r="B5" s="1"/>
      <c r="C5" s="1" t="s">
        <v>2</v>
      </c>
      <c r="D5" s="1"/>
      <c r="E5" s="1"/>
      <c r="F5" s="1"/>
      <c r="G5" s="1"/>
      <c r="H5" s="3"/>
      <c r="I5" s="3"/>
    </row>
    <row r="6" spans="1:9" ht="15">
      <c r="A6" s="1"/>
      <c r="B6" s="1"/>
      <c r="C6" s="1"/>
      <c r="D6" s="1" t="s">
        <v>3</v>
      </c>
      <c r="E6" s="1"/>
      <c r="F6" s="1"/>
      <c r="G6" s="1"/>
      <c r="H6" s="3">
        <v>13784.92</v>
      </c>
      <c r="I6" s="3">
        <v>29208.98</v>
      </c>
    </row>
    <row r="7" spans="1:9" ht="15.75" thickBot="1">
      <c r="A7" s="1"/>
      <c r="B7" s="1"/>
      <c r="C7" s="1"/>
      <c r="D7" s="1" t="s">
        <v>4</v>
      </c>
      <c r="E7" s="1"/>
      <c r="F7" s="1"/>
      <c r="G7" s="1"/>
      <c r="H7" s="4">
        <v>77883.85</v>
      </c>
      <c r="I7" s="4">
        <v>97958.09</v>
      </c>
    </row>
    <row r="8" spans="1:9" ht="15">
      <c r="A8" s="1"/>
      <c r="B8" s="1"/>
      <c r="C8" s="1" t="s">
        <v>5</v>
      </c>
      <c r="D8" s="1"/>
      <c r="E8" s="1"/>
      <c r="F8" s="1"/>
      <c r="G8" s="1"/>
      <c r="H8" s="3">
        <f>ROUND(SUM(H5:H7),5)</f>
        <v>91668.77</v>
      </c>
      <c r="I8" s="3">
        <f>ROUND(SUM(I5:I7),5)</f>
        <v>127167.07</v>
      </c>
    </row>
    <row r="9" spans="1:9" ht="30" customHeight="1">
      <c r="A9" s="1"/>
      <c r="B9" s="1"/>
      <c r="C9" s="1" t="s">
        <v>6</v>
      </c>
      <c r="D9" s="1"/>
      <c r="E9" s="1"/>
      <c r="F9" s="1"/>
      <c r="G9" s="1"/>
      <c r="H9" s="3"/>
      <c r="I9" s="3"/>
    </row>
    <row r="10" spans="1:9" ht="15.75" thickBot="1">
      <c r="A10" s="1"/>
      <c r="B10" s="1"/>
      <c r="C10" s="1"/>
      <c r="D10" s="1" t="s">
        <v>7</v>
      </c>
      <c r="E10" s="1"/>
      <c r="F10" s="1"/>
      <c r="G10" s="1"/>
      <c r="H10" s="4">
        <v>0</v>
      </c>
      <c r="I10" s="4">
        <v>900</v>
      </c>
    </row>
    <row r="11" spans="1:9" ht="15">
      <c r="A11" s="1"/>
      <c r="B11" s="1"/>
      <c r="C11" s="1" t="s">
        <v>8</v>
      </c>
      <c r="D11" s="1"/>
      <c r="E11" s="1"/>
      <c r="F11" s="1"/>
      <c r="G11" s="1"/>
      <c r="H11" s="3">
        <f>ROUND(SUM(H9:H10),5)</f>
        <v>0</v>
      </c>
      <c r="I11" s="3">
        <f>ROUND(SUM(I9:I10),5)</f>
        <v>900</v>
      </c>
    </row>
    <row r="12" spans="1:9" ht="30" customHeight="1">
      <c r="A12" s="1"/>
      <c r="B12" s="1"/>
      <c r="C12" s="1" t="s">
        <v>9</v>
      </c>
      <c r="D12" s="1"/>
      <c r="E12" s="1"/>
      <c r="F12" s="1"/>
      <c r="G12" s="1"/>
      <c r="H12" s="3"/>
      <c r="I12" s="3"/>
    </row>
    <row r="13" spans="1:9" ht="15">
      <c r="A13" s="1"/>
      <c r="B13" s="1"/>
      <c r="C13" s="1"/>
      <c r="D13" s="1" t="s">
        <v>10</v>
      </c>
      <c r="E13" s="1"/>
      <c r="F13" s="1"/>
      <c r="G13" s="1"/>
      <c r="H13" s="3"/>
      <c r="I13" s="3"/>
    </row>
    <row r="14" spans="1:9" ht="15">
      <c r="A14" s="1"/>
      <c r="B14" s="1"/>
      <c r="C14" s="1"/>
      <c r="D14" s="1"/>
      <c r="E14" s="1" t="s">
        <v>409</v>
      </c>
      <c r="F14" s="1"/>
      <c r="G14" s="1"/>
      <c r="H14" s="3">
        <v>17.07</v>
      </c>
      <c r="I14" s="3">
        <v>0</v>
      </c>
    </row>
    <row r="15" spans="1:9" ht="15">
      <c r="A15" s="1"/>
      <c r="B15" s="1"/>
      <c r="C15" s="1"/>
      <c r="D15" s="1"/>
      <c r="E15" s="1" t="s">
        <v>11</v>
      </c>
      <c r="F15" s="1"/>
      <c r="G15" s="1"/>
      <c r="H15" s="3">
        <v>1591.6</v>
      </c>
      <c r="I15" s="3">
        <v>1338.7</v>
      </c>
    </row>
    <row r="16" spans="1:9" ht="15">
      <c r="A16" s="1"/>
      <c r="B16" s="1"/>
      <c r="C16" s="1"/>
      <c r="D16" s="1"/>
      <c r="E16" s="1" t="s">
        <v>12</v>
      </c>
      <c r="F16" s="1"/>
      <c r="G16" s="1"/>
      <c r="H16" s="3">
        <v>206.25</v>
      </c>
      <c r="I16" s="3">
        <v>707.48</v>
      </c>
    </row>
    <row r="17" spans="1:9" ht="15">
      <c r="A17" s="1"/>
      <c r="B17" s="1"/>
      <c r="C17" s="1"/>
      <c r="D17" s="1"/>
      <c r="E17" s="1" t="s">
        <v>13</v>
      </c>
      <c r="F17" s="1"/>
      <c r="G17" s="1"/>
      <c r="H17" s="3">
        <v>0</v>
      </c>
      <c r="I17" s="3">
        <v>438.54</v>
      </c>
    </row>
    <row r="18" spans="1:9" ht="15">
      <c r="A18" s="1"/>
      <c r="B18" s="1"/>
      <c r="C18" s="1"/>
      <c r="D18" s="1"/>
      <c r="E18" s="1" t="s">
        <v>14</v>
      </c>
      <c r="F18" s="1"/>
      <c r="G18" s="1"/>
      <c r="H18" s="3">
        <v>1115.28</v>
      </c>
      <c r="I18" s="3">
        <v>1318.35</v>
      </c>
    </row>
    <row r="19" spans="1:9" ht="15.75" thickBot="1">
      <c r="A19" s="1"/>
      <c r="B19" s="1"/>
      <c r="C19" s="1"/>
      <c r="D19" s="1"/>
      <c r="E19" s="1" t="s">
        <v>410</v>
      </c>
      <c r="F19" s="1"/>
      <c r="G19" s="1"/>
      <c r="H19" s="5">
        <v>247.5</v>
      </c>
      <c r="I19" s="5">
        <v>0</v>
      </c>
    </row>
    <row r="20" spans="1:9" ht="15.75" thickBot="1">
      <c r="A20" s="1"/>
      <c r="B20" s="1"/>
      <c r="C20" s="1"/>
      <c r="D20" s="1" t="s">
        <v>15</v>
      </c>
      <c r="E20" s="1"/>
      <c r="F20" s="1"/>
      <c r="G20" s="1"/>
      <c r="H20" s="6">
        <f>ROUND(SUM(H13:H19),5)</f>
        <v>3177.7</v>
      </c>
      <c r="I20" s="6">
        <f>ROUND(SUM(I13:I19),5)</f>
        <v>3803.07</v>
      </c>
    </row>
    <row r="21" spans="1:9" ht="30" customHeight="1" thickBot="1">
      <c r="A21" s="1"/>
      <c r="B21" s="1"/>
      <c r="C21" s="1" t="s">
        <v>16</v>
      </c>
      <c r="D21" s="1"/>
      <c r="E21" s="1"/>
      <c r="F21" s="1"/>
      <c r="G21" s="1"/>
      <c r="H21" s="6">
        <f>ROUND(H12+H20,5)</f>
        <v>3177.7</v>
      </c>
      <c r="I21" s="6">
        <f>ROUND(I12+I20,5)</f>
        <v>3803.07</v>
      </c>
    </row>
    <row r="22" spans="1:9" s="8" customFormat="1" ht="30" customHeight="1" thickBot="1">
      <c r="A22" s="1"/>
      <c r="B22" s="1" t="s">
        <v>17</v>
      </c>
      <c r="C22" s="1"/>
      <c r="D22" s="1"/>
      <c r="E22" s="1"/>
      <c r="F22" s="1"/>
      <c r="G22" s="1"/>
      <c r="H22" s="6">
        <f>ROUND(H4+H8+H11+H21,5)</f>
        <v>94846.47</v>
      </c>
      <c r="I22" s="6">
        <f>ROUND(I4+I8+I11+I21,5)</f>
        <v>131870.14</v>
      </c>
    </row>
    <row r="23" spans="1:9" s="8" customFormat="1" ht="30" customHeight="1" thickBot="1">
      <c r="A23" s="1" t="s">
        <v>18</v>
      </c>
      <c r="B23" s="1"/>
      <c r="C23" s="1"/>
      <c r="D23" s="1"/>
      <c r="E23" s="1"/>
      <c r="F23" s="1"/>
      <c r="G23" s="1"/>
      <c r="H23" s="7">
        <f>ROUND(H3+H22,5)</f>
        <v>94846.47</v>
      </c>
      <c r="I23" s="7">
        <f>ROUND(I3+I22,5)</f>
        <v>131870.14</v>
      </c>
    </row>
    <row r="24" spans="1:9" ht="31.5" customHeight="1" thickTop="1">
      <c r="A24" s="1" t="s">
        <v>19</v>
      </c>
      <c r="B24" s="1"/>
      <c r="C24" s="1"/>
      <c r="D24" s="1"/>
      <c r="E24" s="1"/>
      <c r="F24" s="1"/>
      <c r="G24" s="1"/>
      <c r="H24" s="3"/>
      <c r="I24" s="3"/>
    </row>
    <row r="25" spans="1:9" ht="15">
      <c r="A25" s="1"/>
      <c r="B25" s="1" t="s">
        <v>20</v>
      </c>
      <c r="C25" s="1"/>
      <c r="D25" s="1"/>
      <c r="E25" s="1"/>
      <c r="F25" s="1"/>
      <c r="G25" s="1"/>
      <c r="H25" s="3"/>
      <c r="I25" s="3"/>
    </row>
    <row r="26" spans="1:9" ht="15">
      <c r="A26" s="1"/>
      <c r="B26" s="1"/>
      <c r="C26" s="1" t="s">
        <v>21</v>
      </c>
      <c r="D26" s="1"/>
      <c r="E26" s="1"/>
      <c r="F26" s="1"/>
      <c r="G26" s="1"/>
      <c r="H26" s="3"/>
      <c r="I26" s="3"/>
    </row>
    <row r="27" spans="1:9" ht="15">
      <c r="A27" s="1"/>
      <c r="B27" s="1"/>
      <c r="C27" s="1"/>
      <c r="D27" s="1" t="s">
        <v>22</v>
      </c>
      <c r="E27" s="1"/>
      <c r="F27" s="1"/>
      <c r="G27" s="1"/>
      <c r="H27" s="3"/>
      <c r="I27" s="3"/>
    </row>
    <row r="28" spans="1:9" ht="15.75" thickBot="1">
      <c r="A28" s="1"/>
      <c r="B28" s="1"/>
      <c r="C28" s="1"/>
      <c r="D28" s="1"/>
      <c r="E28" s="1" t="s">
        <v>22</v>
      </c>
      <c r="F28" s="1"/>
      <c r="G28" s="1"/>
      <c r="H28" s="4">
        <v>1236.17</v>
      </c>
      <c r="I28" s="4">
        <v>1633.15</v>
      </c>
    </row>
    <row r="29" spans="1:9" ht="15">
      <c r="A29" s="1"/>
      <c r="B29" s="1"/>
      <c r="C29" s="1"/>
      <c r="D29" s="1" t="s">
        <v>23</v>
      </c>
      <c r="E29" s="1"/>
      <c r="F29" s="1"/>
      <c r="G29" s="1"/>
      <c r="H29" s="3">
        <f>ROUND(SUM(H27:H28),5)</f>
        <v>1236.17</v>
      </c>
      <c r="I29" s="3">
        <f>ROUND(SUM(I27:I28),5)</f>
        <v>1633.15</v>
      </c>
    </row>
    <row r="30" spans="1:9" ht="30" customHeight="1">
      <c r="A30" s="1"/>
      <c r="B30" s="1"/>
      <c r="C30" s="1"/>
      <c r="D30" s="1" t="s">
        <v>24</v>
      </c>
      <c r="E30" s="1"/>
      <c r="F30" s="1"/>
      <c r="G30" s="1"/>
      <c r="H30" s="3"/>
      <c r="I30" s="3"/>
    </row>
    <row r="31" spans="1:9" ht="15.75" thickBot="1">
      <c r="A31" s="1"/>
      <c r="B31" s="1"/>
      <c r="C31" s="1"/>
      <c r="D31" s="1"/>
      <c r="E31" s="1" t="s">
        <v>411</v>
      </c>
      <c r="F31" s="1"/>
      <c r="G31" s="1"/>
      <c r="H31" s="4">
        <v>0</v>
      </c>
      <c r="I31" s="4">
        <v>44.64</v>
      </c>
    </row>
    <row r="32" spans="1:9" ht="15">
      <c r="A32" s="1"/>
      <c r="B32" s="1"/>
      <c r="C32" s="1"/>
      <c r="D32" s="1" t="s">
        <v>25</v>
      </c>
      <c r="E32" s="1"/>
      <c r="F32" s="1"/>
      <c r="G32" s="1"/>
      <c r="H32" s="3">
        <f>ROUND(SUM(H30:H31),5)</f>
        <v>0</v>
      </c>
      <c r="I32" s="3">
        <f>ROUND(SUM(I30:I31),5)</f>
        <v>44.64</v>
      </c>
    </row>
    <row r="33" spans="1:9" ht="30" customHeight="1">
      <c r="A33" s="1"/>
      <c r="B33" s="1"/>
      <c r="C33" s="1"/>
      <c r="D33" s="1" t="s">
        <v>26</v>
      </c>
      <c r="E33" s="1"/>
      <c r="F33" s="1"/>
      <c r="G33" s="1"/>
      <c r="H33" s="3"/>
      <c r="I33" s="3"/>
    </row>
    <row r="34" spans="1:9" ht="15">
      <c r="A34" s="1"/>
      <c r="B34" s="1"/>
      <c r="C34" s="1"/>
      <c r="D34" s="1"/>
      <c r="E34" s="1" t="s">
        <v>27</v>
      </c>
      <c r="F34" s="1"/>
      <c r="G34" s="1"/>
      <c r="H34" s="3"/>
      <c r="I34" s="3"/>
    </row>
    <row r="35" spans="1:9" ht="15">
      <c r="A35" s="1"/>
      <c r="B35" s="1"/>
      <c r="C35" s="1"/>
      <c r="D35" s="1"/>
      <c r="E35" s="1"/>
      <c r="F35" s="1" t="s">
        <v>28</v>
      </c>
      <c r="G35" s="1"/>
      <c r="H35" s="3"/>
      <c r="I35" s="3"/>
    </row>
    <row r="36" spans="1:9" ht="15">
      <c r="A36" s="1"/>
      <c r="B36" s="1"/>
      <c r="C36" s="1"/>
      <c r="D36" s="1"/>
      <c r="E36" s="1"/>
      <c r="F36" s="1"/>
      <c r="G36" s="1" t="s">
        <v>29</v>
      </c>
      <c r="H36" s="3">
        <v>9497.58</v>
      </c>
      <c r="I36" s="3">
        <v>30520</v>
      </c>
    </row>
    <row r="37" spans="1:9" ht="15">
      <c r="A37" s="1"/>
      <c r="B37" s="1"/>
      <c r="C37" s="1"/>
      <c r="D37" s="1"/>
      <c r="E37" s="1"/>
      <c r="F37" s="1"/>
      <c r="G37" s="1" t="s">
        <v>30</v>
      </c>
      <c r="H37" s="3">
        <v>2621.67</v>
      </c>
      <c r="I37" s="3">
        <v>3175</v>
      </c>
    </row>
    <row r="38" spans="1:9" ht="15">
      <c r="A38" s="1"/>
      <c r="B38" s="1"/>
      <c r="C38" s="1"/>
      <c r="D38" s="1"/>
      <c r="E38" s="1"/>
      <c r="F38" s="1"/>
      <c r="G38" s="1" t="s">
        <v>31</v>
      </c>
      <c r="H38" s="3">
        <v>138.67</v>
      </c>
      <c r="I38" s="3">
        <v>712</v>
      </c>
    </row>
    <row r="39" spans="1:9" ht="15">
      <c r="A39" s="1"/>
      <c r="B39" s="1"/>
      <c r="C39" s="1"/>
      <c r="D39" s="1"/>
      <c r="E39" s="1"/>
      <c r="F39" s="1"/>
      <c r="G39" s="1" t="s">
        <v>32</v>
      </c>
      <c r="H39" s="3">
        <v>164.33</v>
      </c>
      <c r="I39" s="3">
        <v>782</v>
      </c>
    </row>
    <row r="40" spans="1:9" ht="15">
      <c r="A40" s="1"/>
      <c r="B40" s="1"/>
      <c r="C40" s="1"/>
      <c r="D40" s="1"/>
      <c r="E40" s="1"/>
      <c r="F40" s="1"/>
      <c r="G40" s="1" t="s">
        <v>33</v>
      </c>
      <c r="H40" s="3">
        <v>0</v>
      </c>
      <c r="I40" s="3">
        <v>11567</v>
      </c>
    </row>
    <row r="41" spans="1:9" ht="15.75" thickBot="1">
      <c r="A41" s="1"/>
      <c r="B41" s="1"/>
      <c r="C41" s="1"/>
      <c r="D41" s="1"/>
      <c r="E41" s="1"/>
      <c r="F41" s="1"/>
      <c r="G41" s="1" t="s">
        <v>34</v>
      </c>
      <c r="H41" s="4">
        <v>0</v>
      </c>
      <c r="I41" s="4">
        <v>-49146.5</v>
      </c>
    </row>
    <row r="42" spans="1:9" ht="15">
      <c r="A42" s="1"/>
      <c r="B42" s="1"/>
      <c r="C42" s="1"/>
      <c r="D42" s="1"/>
      <c r="E42" s="1"/>
      <c r="F42" s="1" t="s">
        <v>35</v>
      </c>
      <c r="G42" s="1"/>
      <c r="H42" s="3">
        <f>ROUND(SUM(H35:H41),5)</f>
        <v>12422.25</v>
      </c>
      <c r="I42" s="3">
        <f>ROUND(SUM(I35:I41),5)</f>
        <v>-2390.5</v>
      </c>
    </row>
    <row r="43" spans="1:9" ht="30" customHeight="1">
      <c r="A43" s="1"/>
      <c r="B43" s="1"/>
      <c r="C43" s="1"/>
      <c r="D43" s="1"/>
      <c r="E43" s="1"/>
      <c r="F43" s="1" t="s">
        <v>36</v>
      </c>
      <c r="G43" s="1"/>
      <c r="H43" s="3"/>
      <c r="I43" s="3"/>
    </row>
    <row r="44" spans="1:9" ht="15">
      <c r="A44" s="1"/>
      <c r="B44" s="1"/>
      <c r="C44" s="1"/>
      <c r="D44" s="1"/>
      <c r="E44" s="1"/>
      <c r="F44" s="1"/>
      <c r="G44" s="1" t="s">
        <v>37</v>
      </c>
      <c r="H44" s="3">
        <v>4385.33</v>
      </c>
      <c r="I44" s="3">
        <v>0</v>
      </c>
    </row>
    <row r="45" spans="1:9" ht="15">
      <c r="A45" s="1"/>
      <c r="B45" s="1"/>
      <c r="C45" s="1"/>
      <c r="D45" s="1"/>
      <c r="E45" s="1"/>
      <c r="F45" s="1"/>
      <c r="G45" s="1" t="s">
        <v>38</v>
      </c>
      <c r="H45" s="3">
        <v>202.58</v>
      </c>
      <c r="I45" s="3">
        <v>0</v>
      </c>
    </row>
    <row r="46" spans="1:9" ht="15.75" thickBot="1">
      <c r="A46" s="1"/>
      <c r="B46" s="1"/>
      <c r="C46" s="1"/>
      <c r="D46" s="1"/>
      <c r="E46" s="1"/>
      <c r="F46" s="1"/>
      <c r="G46" s="1" t="s">
        <v>39</v>
      </c>
      <c r="H46" s="4">
        <v>480</v>
      </c>
      <c r="I46" s="4">
        <v>0</v>
      </c>
    </row>
    <row r="47" spans="1:9" ht="15">
      <c r="A47" s="1"/>
      <c r="B47" s="1"/>
      <c r="C47" s="1"/>
      <c r="D47" s="1"/>
      <c r="E47" s="1"/>
      <c r="F47" s="1" t="s">
        <v>40</v>
      </c>
      <c r="G47" s="1"/>
      <c r="H47" s="3">
        <f>ROUND(SUM(H43:H46),5)</f>
        <v>5067.91</v>
      </c>
      <c r="I47" s="3">
        <f>ROUND(SUM(I43:I46),5)</f>
        <v>0</v>
      </c>
    </row>
    <row r="48" spans="1:9" ht="30" customHeight="1">
      <c r="A48" s="1"/>
      <c r="B48" s="1"/>
      <c r="C48" s="1"/>
      <c r="D48" s="1"/>
      <c r="E48" s="1"/>
      <c r="F48" s="1" t="s">
        <v>41</v>
      </c>
      <c r="G48" s="1"/>
      <c r="H48" s="3"/>
      <c r="I48" s="3"/>
    </row>
    <row r="49" spans="1:9" ht="15">
      <c r="A49" s="1"/>
      <c r="B49" s="1"/>
      <c r="C49" s="1"/>
      <c r="D49" s="1"/>
      <c r="E49" s="1"/>
      <c r="F49" s="1"/>
      <c r="G49" s="1" t="s">
        <v>42</v>
      </c>
      <c r="H49" s="3">
        <v>202.58</v>
      </c>
      <c r="I49" s="3">
        <v>0</v>
      </c>
    </row>
    <row r="50" spans="1:9" ht="15.75" thickBot="1">
      <c r="A50" s="1"/>
      <c r="B50" s="1"/>
      <c r="C50" s="1"/>
      <c r="D50" s="1"/>
      <c r="E50" s="1"/>
      <c r="F50" s="1"/>
      <c r="G50" s="1" t="s">
        <v>43</v>
      </c>
      <c r="H50" s="5">
        <v>160</v>
      </c>
      <c r="I50" s="5">
        <v>0</v>
      </c>
    </row>
    <row r="51" spans="1:9" ht="15.75" thickBot="1">
      <c r="A51" s="1"/>
      <c r="B51" s="1"/>
      <c r="C51" s="1"/>
      <c r="D51" s="1"/>
      <c r="E51" s="1"/>
      <c r="F51" s="1" t="s">
        <v>44</v>
      </c>
      <c r="G51" s="1"/>
      <c r="H51" s="9">
        <f>ROUND(SUM(H48:H50),5)</f>
        <v>362.58</v>
      </c>
      <c r="I51" s="9">
        <f>ROUND(SUM(I48:I50),5)</f>
        <v>0</v>
      </c>
    </row>
    <row r="52" spans="1:9" ht="30" customHeight="1">
      <c r="A52" s="1"/>
      <c r="B52" s="1"/>
      <c r="C52" s="1"/>
      <c r="D52" s="1"/>
      <c r="E52" s="1" t="s">
        <v>45</v>
      </c>
      <c r="F52" s="1"/>
      <c r="G52" s="1"/>
      <c r="H52" s="3">
        <f>ROUND(H34+H42+H47+H51,5)</f>
        <v>17852.74</v>
      </c>
      <c r="I52" s="3">
        <f>ROUND(I34+I42+I47+I51,5)</f>
        <v>-2390.5</v>
      </c>
    </row>
    <row r="53" spans="1:9" ht="30" customHeight="1">
      <c r="A53" s="1"/>
      <c r="B53" s="1"/>
      <c r="C53" s="1"/>
      <c r="D53" s="1"/>
      <c r="E53" s="1" t="s">
        <v>46</v>
      </c>
      <c r="F53" s="1"/>
      <c r="G53" s="1"/>
      <c r="H53" s="3"/>
      <c r="I53" s="3"/>
    </row>
    <row r="54" spans="1:9" ht="15">
      <c r="A54" s="1"/>
      <c r="B54" s="1"/>
      <c r="C54" s="1"/>
      <c r="D54" s="1"/>
      <c r="E54" s="1"/>
      <c r="F54" s="1" t="s">
        <v>47</v>
      </c>
      <c r="G54" s="1"/>
      <c r="H54" s="3"/>
      <c r="I54" s="3"/>
    </row>
    <row r="55" spans="1:9" ht="15.75" thickBot="1">
      <c r="A55" s="1"/>
      <c r="B55" s="1"/>
      <c r="C55" s="1"/>
      <c r="D55" s="1"/>
      <c r="E55" s="1"/>
      <c r="F55" s="1"/>
      <c r="G55" s="1" t="s">
        <v>48</v>
      </c>
      <c r="H55" s="5">
        <v>410</v>
      </c>
      <c r="I55" s="5">
        <v>0</v>
      </c>
    </row>
    <row r="56" spans="1:9" ht="15.75" thickBot="1">
      <c r="A56" s="1"/>
      <c r="B56" s="1"/>
      <c r="C56" s="1"/>
      <c r="D56" s="1"/>
      <c r="E56" s="1"/>
      <c r="F56" s="1" t="s">
        <v>49</v>
      </c>
      <c r="G56" s="1"/>
      <c r="H56" s="9">
        <f>ROUND(SUM(H54:H55),5)</f>
        <v>410</v>
      </c>
      <c r="I56" s="9">
        <f>ROUND(SUM(I54:I55),5)</f>
        <v>0</v>
      </c>
    </row>
    <row r="57" spans="1:9" ht="30" customHeight="1">
      <c r="A57" s="1"/>
      <c r="B57" s="1"/>
      <c r="C57" s="1"/>
      <c r="D57" s="1"/>
      <c r="E57" s="1" t="s">
        <v>50</v>
      </c>
      <c r="F57" s="1"/>
      <c r="G57" s="1"/>
      <c r="H57" s="3">
        <f>ROUND(H53+H56,5)</f>
        <v>410</v>
      </c>
      <c r="I57" s="3">
        <f>ROUND(I53+I56,5)</f>
        <v>0</v>
      </c>
    </row>
    <row r="58" spans="1:9" ht="30" customHeight="1">
      <c r="A58" s="1"/>
      <c r="B58" s="1"/>
      <c r="C58" s="1"/>
      <c r="D58" s="1"/>
      <c r="E58" s="1" t="s">
        <v>51</v>
      </c>
      <c r="F58" s="1"/>
      <c r="G58" s="1"/>
      <c r="H58" s="3">
        <v>0</v>
      </c>
      <c r="I58" s="3">
        <v>1260</v>
      </c>
    </row>
    <row r="59" spans="1:9" ht="15">
      <c r="A59" s="1"/>
      <c r="B59" s="1"/>
      <c r="C59" s="1"/>
      <c r="D59" s="1"/>
      <c r="E59" s="1" t="s">
        <v>52</v>
      </c>
      <c r="F59" s="1"/>
      <c r="G59" s="1"/>
      <c r="H59" s="3"/>
      <c r="I59" s="3"/>
    </row>
    <row r="60" spans="1:9" ht="15">
      <c r="A60" s="1"/>
      <c r="B60" s="1"/>
      <c r="C60" s="1"/>
      <c r="D60" s="1"/>
      <c r="E60" s="1"/>
      <c r="F60" s="1" t="s">
        <v>53</v>
      </c>
      <c r="G60" s="1"/>
      <c r="H60" s="3"/>
      <c r="I60" s="3"/>
    </row>
    <row r="61" spans="1:9" ht="15">
      <c r="A61" s="1"/>
      <c r="B61" s="1"/>
      <c r="C61" s="1"/>
      <c r="D61" s="1"/>
      <c r="E61" s="1"/>
      <c r="F61" s="1"/>
      <c r="G61" s="1" t="s">
        <v>54</v>
      </c>
      <c r="H61" s="3">
        <v>63</v>
      </c>
      <c r="I61" s="3">
        <v>154</v>
      </c>
    </row>
    <row r="62" spans="1:9" ht="15">
      <c r="A62" s="1"/>
      <c r="B62" s="1"/>
      <c r="C62" s="1"/>
      <c r="D62" s="1"/>
      <c r="E62" s="1"/>
      <c r="F62" s="1"/>
      <c r="G62" s="1" t="s">
        <v>55</v>
      </c>
      <c r="H62" s="3">
        <v>28</v>
      </c>
      <c r="I62" s="3">
        <v>126</v>
      </c>
    </row>
    <row r="63" spans="1:9" ht="15">
      <c r="A63" s="1"/>
      <c r="B63" s="1"/>
      <c r="C63" s="1"/>
      <c r="D63" s="1"/>
      <c r="E63" s="1"/>
      <c r="F63" s="1"/>
      <c r="G63" s="1" t="s">
        <v>56</v>
      </c>
      <c r="H63" s="3">
        <v>14</v>
      </c>
      <c r="I63" s="3">
        <v>147</v>
      </c>
    </row>
    <row r="64" spans="1:9" ht="15">
      <c r="A64" s="1"/>
      <c r="B64" s="1"/>
      <c r="C64" s="1"/>
      <c r="D64" s="1"/>
      <c r="E64" s="1"/>
      <c r="F64" s="1"/>
      <c r="G64" s="1" t="s">
        <v>57</v>
      </c>
      <c r="H64" s="3">
        <v>203</v>
      </c>
      <c r="I64" s="3">
        <v>434</v>
      </c>
    </row>
    <row r="65" spans="1:9" ht="15">
      <c r="A65" s="1"/>
      <c r="B65" s="1"/>
      <c r="C65" s="1"/>
      <c r="D65" s="1"/>
      <c r="E65" s="1"/>
      <c r="F65" s="1"/>
      <c r="G65" s="1" t="s">
        <v>58</v>
      </c>
      <c r="H65" s="3">
        <v>119</v>
      </c>
      <c r="I65" s="3">
        <v>231</v>
      </c>
    </row>
    <row r="66" spans="1:9" ht="15">
      <c r="A66" s="1"/>
      <c r="B66" s="1"/>
      <c r="C66" s="1"/>
      <c r="D66" s="1"/>
      <c r="E66" s="1"/>
      <c r="F66" s="1"/>
      <c r="G66" s="1" t="s">
        <v>59</v>
      </c>
      <c r="H66" s="3">
        <v>7</v>
      </c>
      <c r="I66" s="3">
        <v>28</v>
      </c>
    </row>
    <row r="67" spans="1:9" ht="15">
      <c r="A67" s="1"/>
      <c r="B67" s="1"/>
      <c r="C67" s="1"/>
      <c r="D67" s="1"/>
      <c r="E67" s="1"/>
      <c r="F67" s="1"/>
      <c r="G67" s="1" t="s">
        <v>60</v>
      </c>
      <c r="H67" s="3">
        <v>84</v>
      </c>
      <c r="I67" s="3">
        <v>203</v>
      </c>
    </row>
    <row r="68" spans="1:9" ht="15">
      <c r="A68" s="1"/>
      <c r="B68" s="1"/>
      <c r="C68" s="1"/>
      <c r="D68" s="1"/>
      <c r="E68" s="1"/>
      <c r="F68" s="1"/>
      <c r="G68" s="1" t="s">
        <v>61</v>
      </c>
      <c r="H68" s="3">
        <v>210</v>
      </c>
      <c r="I68" s="3">
        <v>227.5</v>
      </c>
    </row>
    <row r="69" spans="1:9" ht="15">
      <c r="A69" s="1"/>
      <c r="B69" s="1"/>
      <c r="C69" s="1"/>
      <c r="D69" s="1"/>
      <c r="E69" s="1"/>
      <c r="F69" s="1"/>
      <c r="G69" s="1" t="s">
        <v>62</v>
      </c>
      <c r="H69" s="3">
        <v>112</v>
      </c>
      <c r="I69" s="3">
        <v>280</v>
      </c>
    </row>
    <row r="70" spans="1:9" ht="15">
      <c r="A70" s="1"/>
      <c r="B70" s="1"/>
      <c r="C70" s="1"/>
      <c r="D70" s="1"/>
      <c r="E70" s="1"/>
      <c r="F70" s="1"/>
      <c r="G70" s="1" t="s">
        <v>63</v>
      </c>
      <c r="H70" s="3">
        <v>42</v>
      </c>
      <c r="I70" s="3">
        <v>126</v>
      </c>
    </row>
    <row r="71" spans="1:9" ht="15">
      <c r="A71" s="1"/>
      <c r="B71" s="1"/>
      <c r="C71" s="1"/>
      <c r="D71" s="1"/>
      <c r="E71" s="1"/>
      <c r="F71" s="1"/>
      <c r="G71" s="1" t="s">
        <v>64</v>
      </c>
      <c r="H71" s="3">
        <v>21</v>
      </c>
      <c r="I71" s="3">
        <v>77</v>
      </c>
    </row>
    <row r="72" spans="1:9" ht="15">
      <c r="A72" s="1"/>
      <c r="B72" s="1"/>
      <c r="C72" s="1"/>
      <c r="D72" s="1"/>
      <c r="E72" s="1"/>
      <c r="F72" s="1"/>
      <c r="G72" s="1" t="s">
        <v>65</v>
      </c>
      <c r="H72" s="3">
        <v>77</v>
      </c>
      <c r="I72" s="3">
        <v>77</v>
      </c>
    </row>
    <row r="73" spans="1:9" ht="15">
      <c r="A73" s="1"/>
      <c r="B73" s="1"/>
      <c r="C73" s="1"/>
      <c r="D73" s="1"/>
      <c r="E73" s="1"/>
      <c r="F73" s="1"/>
      <c r="G73" s="1" t="s">
        <v>66</v>
      </c>
      <c r="H73" s="3">
        <v>56</v>
      </c>
      <c r="I73" s="3">
        <v>112</v>
      </c>
    </row>
    <row r="74" spans="1:9" ht="15">
      <c r="A74" s="1"/>
      <c r="B74" s="1"/>
      <c r="C74" s="1"/>
      <c r="D74" s="1"/>
      <c r="E74" s="1"/>
      <c r="F74" s="1"/>
      <c r="G74" s="1" t="s">
        <v>67</v>
      </c>
      <c r="H74" s="3">
        <v>70</v>
      </c>
      <c r="I74" s="3">
        <v>105</v>
      </c>
    </row>
    <row r="75" spans="1:9" ht="15">
      <c r="A75" s="1"/>
      <c r="B75" s="1"/>
      <c r="C75" s="1"/>
      <c r="D75" s="1"/>
      <c r="E75" s="1"/>
      <c r="F75" s="1"/>
      <c r="G75" s="1" t="s">
        <v>68</v>
      </c>
      <c r="H75" s="3">
        <v>28</v>
      </c>
      <c r="I75" s="3">
        <v>63</v>
      </c>
    </row>
    <row r="76" spans="1:9" ht="15.75" thickBot="1">
      <c r="A76" s="1"/>
      <c r="B76" s="1"/>
      <c r="C76" s="1"/>
      <c r="D76" s="1"/>
      <c r="E76" s="1"/>
      <c r="F76" s="1"/>
      <c r="G76" s="1" t="s">
        <v>69</v>
      </c>
      <c r="H76" s="4">
        <v>0</v>
      </c>
      <c r="I76" s="4">
        <v>-7</v>
      </c>
    </row>
    <row r="77" spans="1:9" ht="15">
      <c r="A77" s="1"/>
      <c r="B77" s="1"/>
      <c r="C77" s="1"/>
      <c r="D77" s="1"/>
      <c r="E77" s="1"/>
      <c r="F77" s="1" t="s">
        <v>70</v>
      </c>
      <c r="G77" s="1"/>
      <c r="H77" s="3">
        <f>ROUND(SUM(H60:H76),5)</f>
        <v>1134</v>
      </c>
      <c r="I77" s="3">
        <f>ROUND(SUM(I60:I76),5)</f>
        <v>2383.5</v>
      </c>
    </row>
    <row r="78" spans="1:9" ht="30" customHeight="1">
      <c r="A78" s="1"/>
      <c r="B78" s="1"/>
      <c r="C78" s="1"/>
      <c r="D78" s="1"/>
      <c r="E78" s="1"/>
      <c r="F78" s="1" t="s">
        <v>71</v>
      </c>
      <c r="G78" s="1"/>
      <c r="H78" s="3"/>
      <c r="I78" s="3"/>
    </row>
    <row r="79" spans="1:9" ht="15">
      <c r="A79" s="1"/>
      <c r="B79" s="1"/>
      <c r="C79" s="1"/>
      <c r="D79" s="1"/>
      <c r="E79" s="1"/>
      <c r="F79" s="1"/>
      <c r="G79" s="1" t="s">
        <v>72</v>
      </c>
      <c r="H79" s="3">
        <v>56</v>
      </c>
      <c r="I79" s="3">
        <v>0</v>
      </c>
    </row>
    <row r="80" spans="1:9" ht="15">
      <c r="A80" s="1"/>
      <c r="B80" s="1"/>
      <c r="C80" s="1"/>
      <c r="D80" s="1"/>
      <c r="E80" s="1"/>
      <c r="F80" s="1"/>
      <c r="G80" s="1" t="s">
        <v>73</v>
      </c>
      <c r="H80" s="3">
        <v>7</v>
      </c>
      <c r="I80" s="3">
        <v>0</v>
      </c>
    </row>
    <row r="81" spans="1:9" ht="15">
      <c r="A81" s="1"/>
      <c r="B81" s="1"/>
      <c r="C81" s="1"/>
      <c r="D81" s="1"/>
      <c r="E81" s="1"/>
      <c r="F81" s="1"/>
      <c r="G81" s="1" t="s">
        <v>74</v>
      </c>
      <c r="H81" s="3">
        <v>35</v>
      </c>
      <c r="I81" s="3">
        <v>0</v>
      </c>
    </row>
    <row r="82" spans="1:9" ht="15">
      <c r="A82" s="1"/>
      <c r="B82" s="1"/>
      <c r="C82" s="1"/>
      <c r="D82" s="1"/>
      <c r="E82" s="1"/>
      <c r="F82" s="1"/>
      <c r="G82" s="1" t="s">
        <v>75</v>
      </c>
      <c r="H82" s="3">
        <v>56</v>
      </c>
      <c r="I82" s="3">
        <v>0</v>
      </c>
    </row>
    <row r="83" spans="1:9" ht="15">
      <c r="A83" s="1"/>
      <c r="B83" s="1"/>
      <c r="C83" s="1"/>
      <c r="D83" s="1"/>
      <c r="E83" s="1"/>
      <c r="F83" s="1"/>
      <c r="G83" s="1" t="s">
        <v>76</v>
      </c>
      <c r="H83" s="3">
        <v>21</v>
      </c>
      <c r="I83" s="3">
        <v>0</v>
      </c>
    </row>
    <row r="84" spans="1:9" ht="15">
      <c r="A84" s="1"/>
      <c r="B84" s="1"/>
      <c r="C84" s="1"/>
      <c r="D84" s="1"/>
      <c r="E84" s="1"/>
      <c r="F84" s="1"/>
      <c r="G84" s="1" t="s">
        <v>77</v>
      </c>
      <c r="H84" s="3">
        <v>21</v>
      </c>
      <c r="I84" s="3">
        <v>0</v>
      </c>
    </row>
    <row r="85" spans="1:9" ht="15">
      <c r="A85" s="1"/>
      <c r="B85" s="1"/>
      <c r="C85" s="1"/>
      <c r="D85" s="1"/>
      <c r="E85" s="1"/>
      <c r="F85" s="1"/>
      <c r="G85" s="1" t="s">
        <v>78</v>
      </c>
      <c r="H85" s="3">
        <v>28</v>
      </c>
      <c r="I85" s="3">
        <v>0</v>
      </c>
    </row>
    <row r="86" spans="1:9" ht="15">
      <c r="A86" s="1"/>
      <c r="B86" s="1"/>
      <c r="C86" s="1"/>
      <c r="D86" s="1"/>
      <c r="E86" s="1"/>
      <c r="F86" s="1"/>
      <c r="G86" s="1" t="s">
        <v>79</v>
      </c>
      <c r="H86" s="3">
        <v>21</v>
      </c>
      <c r="I86" s="3">
        <v>0</v>
      </c>
    </row>
    <row r="87" spans="1:9" ht="15">
      <c r="A87" s="1"/>
      <c r="B87" s="1"/>
      <c r="C87" s="1"/>
      <c r="D87" s="1"/>
      <c r="E87" s="1"/>
      <c r="F87" s="1"/>
      <c r="G87" s="1" t="s">
        <v>80</v>
      </c>
      <c r="H87" s="3">
        <v>7</v>
      </c>
      <c r="I87" s="3">
        <v>0</v>
      </c>
    </row>
    <row r="88" spans="1:9" ht="15">
      <c r="A88" s="1"/>
      <c r="B88" s="1"/>
      <c r="C88" s="1"/>
      <c r="D88" s="1"/>
      <c r="E88" s="1"/>
      <c r="F88" s="1"/>
      <c r="G88" s="1" t="s">
        <v>81</v>
      </c>
      <c r="H88" s="3">
        <v>14</v>
      </c>
      <c r="I88" s="3">
        <v>0</v>
      </c>
    </row>
    <row r="89" spans="1:9" ht="15">
      <c r="A89" s="1"/>
      <c r="B89" s="1"/>
      <c r="C89" s="1"/>
      <c r="D89" s="1"/>
      <c r="E89" s="1"/>
      <c r="F89" s="1"/>
      <c r="G89" s="1" t="s">
        <v>82</v>
      </c>
      <c r="H89" s="3">
        <v>35</v>
      </c>
      <c r="I89" s="3">
        <v>0</v>
      </c>
    </row>
    <row r="90" spans="1:9" ht="15.75" thickBot="1">
      <c r="A90" s="1"/>
      <c r="B90" s="1"/>
      <c r="C90" s="1"/>
      <c r="D90" s="1"/>
      <c r="E90" s="1"/>
      <c r="F90" s="1"/>
      <c r="G90" s="1" t="s">
        <v>83</v>
      </c>
      <c r="H90" s="4">
        <v>7</v>
      </c>
      <c r="I90" s="4">
        <v>0</v>
      </c>
    </row>
    <row r="91" spans="1:9" ht="15">
      <c r="A91" s="1"/>
      <c r="B91" s="1"/>
      <c r="C91" s="1"/>
      <c r="D91" s="1"/>
      <c r="E91" s="1"/>
      <c r="F91" s="1" t="s">
        <v>84</v>
      </c>
      <c r="G91" s="1"/>
      <c r="H91" s="3">
        <f>ROUND(SUM(H78:H90),5)</f>
        <v>308</v>
      </c>
      <c r="I91" s="3">
        <f>ROUND(SUM(I78:I90),5)</f>
        <v>0</v>
      </c>
    </row>
    <row r="92" spans="1:9" ht="30" customHeight="1">
      <c r="A92" s="1"/>
      <c r="B92" s="1"/>
      <c r="C92" s="1"/>
      <c r="D92" s="1"/>
      <c r="E92" s="1"/>
      <c r="F92" s="1" t="s">
        <v>85</v>
      </c>
      <c r="G92" s="1"/>
      <c r="H92" s="3"/>
      <c r="I92" s="3"/>
    </row>
    <row r="93" spans="1:9" ht="15.75" thickBot="1">
      <c r="A93" s="1"/>
      <c r="B93" s="1"/>
      <c r="C93" s="1"/>
      <c r="D93" s="1"/>
      <c r="E93" s="1"/>
      <c r="F93" s="1"/>
      <c r="G93" s="1" t="s">
        <v>86</v>
      </c>
      <c r="H93" s="5">
        <v>21</v>
      </c>
      <c r="I93" s="5">
        <v>0</v>
      </c>
    </row>
    <row r="94" spans="1:9" ht="15.75" thickBot="1">
      <c r="A94" s="1"/>
      <c r="B94" s="1"/>
      <c r="C94" s="1"/>
      <c r="D94" s="1"/>
      <c r="E94" s="1"/>
      <c r="F94" s="1" t="s">
        <v>87</v>
      </c>
      <c r="G94" s="1"/>
      <c r="H94" s="9">
        <f>ROUND(SUM(H92:H93),5)</f>
        <v>21</v>
      </c>
      <c r="I94" s="9">
        <f>ROUND(SUM(I92:I93),5)</f>
        <v>0</v>
      </c>
    </row>
    <row r="95" spans="1:9" ht="30" customHeight="1">
      <c r="A95" s="1"/>
      <c r="B95" s="1"/>
      <c r="C95" s="1"/>
      <c r="D95" s="1"/>
      <c r="E95" s="1" t="s">
        <v>88</v>
      </c>
      <c r="F95" s="1"/>
      <c r="G95" s="1"/>
      <c r="H95" s="3">
        <f>ROUND(H59+H77+H91+H94,5)</f>
        <v>1463</v>
      </c>
      <c r="I95" s="3">
        <f>ROUND(I59+I77+I91+I94,5)</f>
        <v>2383.5</v>
      </c>
    </row>
    <row r="96" spans="1:9" ht="30" customHeight="1">
      <c r="A96" s="1"/>
      <c r="B96" s="1"/>
      <c r="C96" s="1"/>
      <c r="D96" s="1"/>
      <c r="E96" s="1" t="s">
        <v>89</v>
      </c>
      <c r="F96" s="1"/>
      <c r="G96" s="1"/>
      <c r="H96" s="3"/>
      <c r="I96" s="3"/>
    </row>
    <row r="97" spans="1:9" ht="15">
      <c r="A97" s="1"/>
      <c r="B97" s="1"/>
      <c r="C97" s="1"/>
      <c r="D97" s="1"/>
      <c r="E97" s="1"/>
      <c r="F97" s="1" t="s">
        <v>90</v>
      </c>
      <c r="G97" s="1"/>
      <c r="H97" s="3"/>
      <c r="I97" s="3"/>
    </row>
    <row r="98" spans="1:9" ht="15">
      <c r="A98" s="1"/>
      <c r="B98" s="1"/>
      <c r="C98" s="1"/>
      <c r="D98" s="1"/>
      <c r="E98" s="1"/>
      <c r="F98" s="1"/>
      <c r="G98" s="1" t="s">
        <v>91</v>
      </c>
      <c r="H98" s="3">
        <v>35</v>
      </c>
      <c r="I98" s="3">
        <v>0</v>
      </c>
    </row>
    <row r="99" spans="1:9" ht="15">
      <c r="A99" s="1"/>
      <c r="B99" s="1"/>
      <c r="C99" s="1"/>
      <c r="D99" s="1"/>
      <c r="E99" s="1"/>
      <c r="F99" s="1"/>
      <c r="G99" s="1" t="s">
        <v>92</v>
      </c>
      <c r="H99" s="3">
        <v>75</v>
      </c>
      <c r="I99" s="3">
        <v>0</v>
      </c>
    </row>
    <row r="100" spans="1:9" ht="15">
      <c r="A100" s="1"/>
      <c r="B100" s="1"/>
      <c r="C100" s="1"/>
      <c r="D100" s="1"/>
      <c r="E100" s="1"/>
      <c r="F100" s="1"/>
      <c r="G100" s="1" t="s">
        <v>93</v>
      </c>
      <c r="H100" s="3">
        <v>15</v>
      </c>
      <c r="I100" s="3">
        <v>-15</v>
      </c>
    </row>
    <row r="101" spans="1:9" ht="15">
      <c r="A101" s="1"/>
      <c r="B101" s="1"/>
      <c r="C101" s="1"/>
      <c r="D101" s="1"/>
      <c r="E101" s="1"/>
      <c r="F101" s="1"/>
      <c r="G101" s="1" t="s">
        <v>94</v>
      </c>
      <c r="H101" s="3">
        <v>135</v>
      </c>
      <c r="I101" s="3">
        <v>-15</v>
      </c>
    </row>
    <row r="102" spans="1:9" ht="15">
      <c r="A102" s="1"/>
      <c r="B102" s="1"/>
      <c r="C102" s="1"/>
      <c r="D102" s="1"/>
      <c r="E102" s="1"/>
      <c r="F102" s="1"/>
      <c r="G102" s="1" t="s">
        <v>95</v>
      </c>
      <c r="H102" s="3">
        <v>60</v>
      </c>
      <c r="I102" s="3">
        <v>0</v>
      </c>
    </row>
    <row r="103" spans="1:9" ht="15">
      <c r="A103" s="1"/>
      <c r="B103" s="1"/>
      <c r="C103" s="1"/>
      <c r="D103" s="1"/>
      <c r="E103" s="1"/>
      <c r="F103" s="1"/>
      <c r="G103" s="1" t="s">
        <v>96</v>
      </c>
      <c r="H103" s="3">
        <v>190</v>
      </c>
      <c r="I103" s="3">
        <v>0</v>
      </c>
    </row>
    <row r="104" spans="1:9" ht="15">
      <c r="A104" s="1"/>
      <c r="B104" s="1"/>
      <c r="C104" s="1"/>
      <c r="D104" s="1"/>
      <c r="E104" s="1"/>
      <c r="F104" s="1"/>
      <c r="G104" s="1" t="s">
        <v>97</v>
      </c>
      <c r="H104" s="3">
        <v>15</v>
      </c>
      <c r="I104" s="3">
        <v>0</v>
      </c>
    </row>
    <row r="105" spans="1:9" ht="15.75" thickBot="1">
      <c r="A105" s="1"/>
      <c r="B105" s="1"/>
      <c r="C105" s="1"/>
      <c r="D105" s="1"/>
      <c r="E105" s="1"/>
      <c r="F105" s="1"/>
      <c r="G105" s="1" t="s">
        <v>98</v>
      </c>
      <c r="H105" s="4">
        <v>60</v>
      </c>
      <c r="I105" s="4">
        <v>0</v>
      </c>
    </row>
    <row r="106" spans="1:9" ht="15">
      <c r="A106" s="1"/>
      <c r="B106" s="1"/>
      <c r="C106" s="1"/>
      <c r="D106" s="1"/>
      <c r="E106" s="1"/>
      <c r="F106" s="1" t="s">
        <v>99</v>
      </c>
      <c r="G106" s="1"/>
      <c r="H106" s="3">
        <f>ROUND(SUM(H97:H105),5)</f>
        <v>585</v>
      </c>
      <c r="I106" s="3">
        <f>ROUND(SUM(I97:I105),5)</f>
        <v>-30</v>
      </c>
    </row>
    <row r="107" spans="1:9" ht="30" customHeight="1">
      <c r="A107" s="1"/>
      <c r="B107" s="1"/>
      <c r="C107" s="1"/>
      <c r="D107" s="1"/>
      <c r="E107" s="1"/>
      <c r="F107" s="1" t="s">
        <v>100</v>
      </c>
      <c r="G107" s="1"/>
      <c r="H107" s="3"/>
      <c r="I107" s="3"/>
    </row>
    <row r="108" spans="1:9" ht="15">
      <c r="A108" s="1"/>
      <c r="B108" s="1"/>
      <c r="C108" s="1"/>
      <c r="D108" s="1"/>
      <c r="E108" s="1"/>
      <c r="F108" s="1"/>
      <c r="G108" s="1" t="s">
        <v>101</v>
      </c>
      <c r="H108" s="3">
        <v>50</v>
      </c>
      <c r="I108" s="3">
        <v>0</v>
      </c>
    </row>
    <row r="109" spans="1:9" ht="15">
      <c r="A109" s="1"/>
      <c r="B109" s="1"/>
      <c r="C109" s="1"/>
      <c r="D109" s="1"/>
      <c r="E109" s="1"/>
      <c r="F109" s="1"/>
      <c r="G109" s="1" t="s">
        <v>102</v>
      </c>
      <c r="H109" s="3">
        <v>15</v>
      </c>
      <c r="I109" s="3">
        <v>0</v>
      </c>
    </row>
    <row r="110" spans="1:9" ht="15">
      <c r="A110" s="1"/>
      <c r="B110" s="1"/>
      <c r="C110" s="1"/>
      <c r="D110" s="1"/>
      <c r="E110" s="1"/>
      <c r="F110" s="1"/>
      <c r="G110" s="1" t="s">
        <v>103</v>
      </c>
      <c r="H110" s="3">
        <v>10</v>
      </c>
      <c r="I110" s="3">
        <v>0</v>
      </c>
    </row>
    <row r="111" spans="1:9" ht="15">
      <c r="A111" s="1"/>
      <c r="B111" s="1"/>
      <c r="C111" s="1"/>
      <c r="D111" s="1"/>
      <c r="E111" s="1"/>
      <c r="F111" s="1"/>
      <c r="G111" s="1" t="s">
        <v>104</v>
      </c>
      <c r="H111" s="3">
        <v>15</v>
      </c>
      <c r="I111" s="3">
        <v>0</v>
      </c>
    </row>
    <row r="112" spans="1:9" ht="15.75" thickBot="1">
      <c r="A112" s="1"/>
      <c r="B112" s="1"/>
      <c r="C112" s="1"/>
      <c r="D112" s="1"/>
      <c r="E112" s="1"/>
      <c r="F112" s="1"/>
      <c r="G112" s="1" t="s">
        <v>105</v>
      </c>
      <c r="H112" s="5">
        <v>10</v>
      </c>
      <c r="I112" s="5">
        <v>0</v>
      </c>
    </row>
    <row r="113" spans="1:9" ht="15.75" thickBot="1">
      <c r="A113" s="1"/>
      <c r="B113" s="1"/>
      <c r="C113" s="1"/>
      <c r="D113" s="1"/>
      <c r="E113" s="1"/>
      <c r="F113" s="1" t="s">
        <v>106</v>
      </c>
      <c r="G113" s="1"/>
      <c r="H113" s="6">
        <f>ROUND(SUM(H107:H112),5)</f>
        <v>100</v>
      </c>
      <c r="I113" s="6">
        <f>ROUND(SUM(I107:I112),5)</f>
        <v>0</v>
      </c>
    </row>
    <row r="114" spans="1:9" ht="30" customHeight="1" thickBot="1">
      <c r="A114" s="1"/>
      <c r="B114" s="1"/>
      <c r="C114" s="1"/>
      <c r="D114" s="1"/>
      <c r="E114" s="1" t="s">
        <v>107</v>
      </c>
      <c r="F114" s="1"/>
      <c r="G114" s="1"/>
      <c r="H114" s="6">
        <f>ROUND(H96+H106+H113,5)</f>
        <v>685</v>
      </c>
      <c r="I114" s="6">
        <f>ROUND(I96+I106+I113,5)</f>
        <v>-30</v>
      </c>
    </row>
    <row r="115" spans="1:9" ht="30" customHeight="1" thickBot="1">
      <c r="A115" s="1"/>
      <c r="B115" s="1"/>
      <c r="C115" s="1"/>
      <c r="D115" s="1" t="s">
        <v>108</v>
      </c>
      <c r="E115" s="1"/>
      <c r="F115" s="1"/>
      <c r="G115" s="1"/>
      <c r="H115" s="6">
        <f>ROUND(H33+H52+SUM(H57:H58)+H95+H114,5)</f>
        <v>20410.74</v>
      </c>
      <c r="I115" s="6">
        <f>ROUND(I33+I52+SUM(I57:I58)+I95+I114,5)</f>
        <v>1223</v>
      </c>
    </row>
    <row r="116" spans="1:9" ht="30" customHeight="1" thickBot="1">
      <c r="A116" s="1"/>
      <c r="B116" s="1"/>
      <c r="C116" s="1" t="s">
        <v>109</v>
      </c>
      <c r="D116" s="1"/>
      <c r="E116" s="1"/>
      <c r="F116" s="1"/>
      <c r="G116" s="1"/>
      <c r="H116" s="9">
        <f>ROUND(H26+H29+H32+H115,5)</f>
        <v>21646.91</v>
      </c>
      <c r="I116" s="9">
        <f>ROUND(I26+I29+I32+I115,5)</f>
        <v>2900.79</v>
      </c>
    </row>
    <row r="117" spans="1:9" ht="30" customHeight="1">
      <c r="A117" s="1"/>
      <c r="B117" s="1" t="s">
        <v>110</v>
      </c>
      <c r="C117" s="1"/>
      <c r="D117" s="1"/>
      <c r="E117" s="1"/>
      <c r="F117" s="1"/>
      <c r="G117" s="1"/>
      <c r="H117" s="3">
        <f>ROUND(H25+H116,5)</f>
        <v>21646.91</v>
      </c>
      <c r="I117" s="3">
        <f>ROUND(I25+I116,5)</f>
        <v>2900.79</v>
      </c>
    </row>
    <row r="118" spans="1:9" ht="30" customHeight="1">
      <c r="A118" s="1"/>
      <c r="B118" s="1" t="s">
        <v>111</v>
      </c>
      <c r="C118" s="1"/>
      <c r="D118" s="1"/>
      <c r="E118" s="1"/>
      <c r="F118" s="1"/>
      <c r="G118" s="1"/>
      <c r="H118" s="3"/>
      <c r="I118" s="3"/>
    </row>
    <row r="119" spans="1:9" ht="15">
      <c r="A119" s="1"/>
      <c r="B119" s="1"/>
      <c r="C119" s="1" t="s">
        <v>112</v>
      </c>
      <c r="D119" s="1"/>
      <c r="E119" s="1"/>
      <c r="F119" s="1"/>
      <c r="G119" s="1"/>
      <c r="H119" s="3">
        <v>30284.28</v>
      </c>
      <c r="I119" s="3">
        <v>85199.19</v>
      </c>
    </row>
    <row r="120" spans="1:9" ht="15">
      <c r="A120" s="1"/>
      <c r="B120" s="1"/>
      <c r="C120" s="1" t="s">
        <v>113</v>
      </c>
      <c r="D120" s="1"/>
      <c r="E120" s="1"/>
      <c r="F120" s="1"/>
      <c r="G120" s="1"/>
      <c r="H120" s="3"/>
      <c r="I120" s="3"/>
    </row>
    <row r="121" spans="1:9" ht="15">
      <c r="A121" s="1"/>
      <c r="B121" s="1"/>
      <c r="C121" s="1"/>
      <c r="D121" s="1" t="s">
        <v>114</v>
      </c>
      <c r="E121" s="1"/>
      <c r="F121" s="1"/>
      <c r="G121" s="1"/>
      <c r="H121" s="3"/>
      <c r="I121" s="3"/>
    </row>
    <row r="122" spans="1:9" ht="15">
      <c r="A122" s="1"/>
      <c r="B122" s="1"/>
      <c r="C122" s="1"/>
      <c r="D122" s="1"/>
      <c r="E122" s="1" t="s">
        <v>115</v>
      </c>
      <c r="F122" s="1"/>
      <c r="G122" s="1"/>
      <c r="H122" s="3">
        <v>3907.47</v>
      </c>
      <c r="I122" s="3">
        <v>3136.87</v>
      </c>
    </row>
    <row r="123" spans="1:9" ht="15">
      <c r="A123" s="1"/>
      <c r="B123" s="1"/>
      <c r="C123" s="1"/>
      <c r="D123" s="1"/>
      <c r="E123" s="1" t="s">
        <v>116</v>
      </c>
      <c r="F123" s="1"/>
      <c r="G123" s="1"/>
      <c r="H123" s="3">
        <v>5428.07</v>
      </c>
      <c r="I123" s="3">
        <v>4640.39</v>
      </c>
    </row>
    <row r="124" spans="1:9" ht="15">
      <c r="A124" s="1"/>
      <c r="B124" s="1"/>
      <c r="C124" s="1"/>
      <c r="D124" s="1"/>
      <c r="E124" s="1" t="s">
        <v>117</v>
      </c>
      <c r="F124" s="1"/>
      <c r="G124" s="1"/>
      <c r="H124" s="3">
        <v>1204.1</v>
      </c>
      <c r="I124" s="3">
        <v>1322.62</v>
      </c>
    </row>
    <row r="125" spans="1:9" ht="15">
      <c r="A125" s="1"/>
      <c r="B125" s="1"/>
      <c r="C125" s="1"/>
      <c r="D125" s="1"/>
      <c r="E125" s="1" t="s">
        <v>118</v>
      </c>
      <c r="F125" s="1"/>
      <c r="G125" s="1"/>
      <c r="H125" s="3">
        <v>4615.07</v>
      </c>
      <c r="I125" s="3">
        <v>3640.07</v>
      </c>
    </row>
    <row r="126" spans="1:9" ht="15">
      <c r="A126" s="1"/>
      <c r="B126" s="1"/>
      <c r="C126" s="1"/>
      <c r="D126" s="1"/>
      <c r="E126" s="1" t="s">
        <v>119</v>
      </c>
      <c r="F126" s="1"/>
      <c r="G126" s="1"/>
      <c r="H126" s="3">
        <v>1608.27</v>
      </c>
      <c r="I126" s="3">
        <v>1967.19</v>
      </c>
    </row>
    <row r="127" spans="1:9" ht="15">
      <c r="A127" s="1"/>
      <c r="B127" s="1"/>
      <c r="C127" s="1"/>
      <c r="D127" s="1"/>
      <c r="E127" s="1" t="s">
        <v>120</v>
      </c>
      <c r="F127" s="1"/>
      <c r="G127" s="1"/>
      <c r="H127" s="3">
        <v>1635.07</v>
      </c>
      <c r="I127" s="3">
        <v>957.89</v>
      </c>
    </row>
    <row r="128" spans="1:9" ht="15">
      <c r="A128" s="1"/>
      <c r="B128" s="1"/>
      <c r="C128" s="1"/>
      <c r="D128" s="1"/>
      <c r="E128" s="1" t="s">
        <v>121</v>
      </c>
      <c r="F128" s="1"/>
      <c r="G128" s="1"/>
      <c r="H128" s="3">
        <v>1096.07</v>
      </c>
      <c r="I128" s="3">
        <v>1003.42</v>
      </c>
    </row>
    <row r="129" spans="1:9" ht="15">
      <c r="A129" s="1"/>
      <c r="B129" s="1"/>
      <c r="C129" s="1"/>
      <c r="D129" s="1"/>
      <c r="E129" s="1" t="s">
        <v>122</v>
      </c>
      <c r="F129" s="1"/>
      <c r="G129" s="1"/>
      <c r="H129" s="3">
        <v>1100.67</v>
      </c>
      <c r="I129" s="3">
        <v>767.15</v>
      </c>
    </row>
    <row r="130" spans="1:9" ht="15">
      <c r="A130" s="1"/>
      <c r="B130" s="1"/>
      <c r="C130" s="1"/>
      <c r="D130" s="1"/>
      <c r="E130" s="1" t="s">
        <v>123</v>
      </c>
      <c r="F130" s="1"/>
      <c r="G130" s="1"/>
      <c r="H130" s="3">
        <v>1326.99</v>
      </c>
      <c r="I130" s="3">
        <v>1326.99</v>
      </c>
    </row>
    <row r="131" spans="1:9" ht="15.75" thickBot="1">
      <c r="A131" s="1"/>
      <c r="B131" s="1"/>
      <c r="C131" s="1"/>
      <c r="D131" s="1"/>
      <c r="E131" s="1" t="s">
        <v>124</v>
      </c>
      <c r="F131" s="1"/>
      <c r="G131" s="1"/>
      <c r="H131" s="4">
        <v>50</v>
      </c>
      <c r="I131" s="4">
        <v>50</v>
      </c>
    </row>
    <row r="132" spans="1:9" ht="15">
      <c r="A132" s="1"/>
      <c r="B132" s="1"/>
      <c r="C132" s="1"/>
      <c r="D132" s="1" t="s">
        <v>125</v>
      </c>
      <c r="E132" s="1"/>
      <c r="F132" s="1"/>
      <c r="G132" s="1"/>
      <c r="H132" s="3">
        <f>ROUND(SUM(H121:H131),5)</f>
        <v>21971.78</v>
      </c>
      <c r="I132" s="3">
        <f>ROUND(SUM(I121:I131),5)</f>
        <v>18812.59</v>
      </c>
    </row>
    <row r="133" spans="1:9" ht="30" customHeight="1">
      <c r="A133" s="1"/>
      <c r="B133" s="1"/>
      <c r="C133" s="1"/>
      <c r="D133" s="1" t="s">
        <v>126</v>
      </c>
      <c r="E133" s="1"/>
      <c r="F133" s="1"/>
      <c r="G133" s="1"/>
      <c r="H133" s="3"/>
      <c r="I133" s="3"/>
    </row>
    <row r="134" spans="1:9" ht="15">
      <c r="A134" s="1"/>
      <c r="B134" s="1"/>
      <c r="C134" s="1"/>
      <c r="D134" s="1"/>
      <c r="E134" s="1" t="s">
        <v>127</v>
      </c>
      <c r="F134" s="1"/>
      <c r="G134" s="1"/>
      <c r="H134" s="3">
        <v>4577.31</v>
      </c>
      <c r="I134" s="3">
        <v>4891.19</v>
      </c>
    </row>
    <row r="135" spans="1:9" ht="15">
      <c r="A135" s="1"/>
      <c r="B135" s="1"/>
      <c r="C135" s="1"/>
      <c r="D135" s="1"/>
      <c r="E135" s="1" t="s">
        <v>128</v>
      </c>
      <c r="F135" s="1"/>
      <c r="G135" s="1"/>
      <c r="H135" s="3">
        <v>1995.51</v>
      </c>
      <c r="I135" s="3">
        <v>1915.58</v>
      </c>
    </row>
    <row r="136" spans="1:9" ht="15">
      <c r="A136" s="1"/>
      <c r="B136" s="1"/>
      <c r="C136" s="1"/>
      <c r="D136" s="1"/>
      <c r="E136" s="1" t="s">
        <v>129</v>
      </c>
      <c r="F136" s="1"/>
      <c r="G136" s="1"/>
      <c r="H136" s="3">
        <v>2697.43</v>
      </c>
      <c r="I136" s="3">
        <v>2804.83</v>
      </c>
    </row>
    <row r="137" spans="1:9" ht="15">
      <c r="A137" s="1"/>
      <c r="B137" s="1"/>
      <c r="C137" s="1"/>
      <c r="D137" s="1"/>
      <c r="E137" s="1" t="s">
        <v>130</v>
      </c>
      <c r="F137" s="1"/>
      <c r="G137" s="1"/>
      <c r="H137" s="3">
        <v>3968.35</v>
      </c>
      <c r="I137" s="3">
        <v>4698.56</v>
      </c>
    </row>
    <row r="138" spans="1:9" ht="15">
      <c r="A138" s="1"/>
      <c r="B138" s="1"/>
      <c r="C138" s="1"/>
      <c r="D138" s="1"/>
      <c r="E138" s="1" t="s">
        <v>131</v>
      </c>
      <c r="F138" s="1"/>
      <c r="G138" s="1"/>
      <c r="H138" s="3">
        <v>2032.54</v>
      </c>
      <c r="I138" s="3">
        <v>2231.78</v>
      </c>
    </row>
    <row r="139" spans="1:9" ht="15">
      <c r="A139" s="1"/>
      <c r="B139" s="1"/>
      <c r="C139" s="1"/>
      <c r="D139" s="1"/>
      <c r="E139" s="1" t="s">
        <v>132</v>
      </c>
      <c r="F139" s="1"/>
      <c r="G139" s="1"/>
      <c r="H139" s="3">
        <v>2371</v>
      </c>
      <c r="I139" s="3">
        <v>165.5</v>
      </c>
    </row>
    <row r="140" spans="1:9" ht="15.75" thickBot="1">
      <c r="A140" s="1"/>
      <c r="B140" s="1"/>
      <c r="C140" s="1"/>
      <c r="D140" s="1"/>
      <c r="E140" s="1" t="s">
        <v>133</v>
      </c>
      <c r="F140" s="1"/>
      <c r="G140" s="1"/>
      <c r="H140" s="5">
        <v>1952.67</v>
      </c>
      <c r="I140" s="5">
        <v>1784.67</v>
      </c>
    </row>
    <row r="141" spans="1:9" ht="15.75" thickBot="1">
      <c r="A141" s="1"/>
      <c r="B141" s="1"/>
      <c r="C141" s="1"/>
      <c r="D141" s="1" t="s">
        <v>134</v>
      </c>
      <c r="E141" s="1"/>
      <c r="F141" s="1"/>
      <c r="G141" s="1"/>
      <c r="H141" s="9">
        <f>ROUND(SUM(H133:H140),5)</f>
        <v>19594.81</v>
      </c>
      <c r="I141" s="9">
        <f>ROUND(SUM(I133:I140),5)</f>
        <v>18492.11</v>
      </c>
    </row>
    <row r="142" spans="1:9" ht="30" customHeight="1">
      <c r="A142" s="1"/>
      <c r="B142" s="1"/>
      <c r="C142" s="1" t="s">
        <v>135</v>
      </c>
      <c r="D142" s="1"/>
      <c r="E142" s="1"/>
      <c r="F142" s="1"/>
      <c r="G142" s="1"/>
      <c r="H142" s="3">
        <f>ROUND(H120+H132+H141,5)</f>
        <v>41566.59</v>
      </c>
      <c r="I142" s="3">
        <f>ROUND(I120+I132+I141,5)</f>
        <v>37304.7</v>
      </c>
    </row>
    <row r="143" spans="1:9" ht="30" customHeight="1" thickBot="1">
      <c r="A143" s="1"/>
      <c r="B143" s="1"/>
      <c r="C143" s="1" t="s">
        <v>136</v>
      </c>
      <c r="D143" s="1"/>
      <c r="E143" s="1"/>
      <c r="F143" s="1"/>
      <c r="G143" s="1"/>
      <c r="H143" s="5">
        <v>1348.69</v>
      </c>
      <c r="I143" s="5">
        <v>6465.46</v>
      </c>
    </row>
    <row r="144" spans="1:9" s="8" customFormat="1" ht="12" thickBot="1">
      <c r="A144" s="1"/>
      <c r="B144" s="1" t="s">
        <v>137</v>
      </c>
      <c r="C144" s="1"/>
      <c r="D144" s="1"/>
      <c r="E144" s="1"/>
      <c r="F144" s="1"/>
      <c r="G144" s="1"/>
      <c r="H144" s="6">
        <f>ROUND(SUM(H118:H119)+SUM(H142:H143),5)</f>
        <v>73199.56</v>
      </c>
      <c r="I144" s="6">
        <f>ROUND(SUM(I118:I119)+SUM(I142:I143),5)</f>
        <v>128969.35</v>
      </c>
    </row>
    <row r="145" spans="1:9" s="8" customFormat="1" ht="30" customHeight="1" thickBot="1">
      <c r="A145" s="1" t="s">
        <v>138</v>
      </c>
      <c r="B145" s="1"/>
      <c r="C145" s="1"/>
      <c r="D145" s="1"/>
      <c r="E145" s="1"/>
      <c r="F145" s="1"/>
      <c r="G145" s="1"/>
      <c r="H145" s="7">
        <f>ROUND(H24+H117+H144,5)</f>
        <v>94846.47</v>
      </c>
      <c r="I145" s="7">
        <f>ROUND(I24+I117+I144,5)</f>
        <v>131870.14</v>
      </c>
    </row>
    <row r="146" ht="15.75" thickTop="1"/>
  </sheetData>
  <sheetProtection/>
  <printOptions/>
  <pageMargins left="0.7" right="0.7" top="0.75" bottom="0.5" header="0.25" footer="0.3"/>
  <pageSetup horizontalDpi="600" verticalDpi="600" orientation="portrait" scale="80" r:id="rId2"/>
  <headerFooter>
    <oddHeader>&amp;L&amp;"Arial,Bold"&amp;8 2:37 PM
&amp;"Arial,Bold"&amp;8 08/22/13
&amp;"Arial,Bold"&amp;8 Accrual Basis&amp;C&amp;"Arial,Bold"&amp;12 American Society for Indexing
&amp;"Arial,Bold"&amp;14 Comparative Balance Sheet
&amp;"Arial,Bold"&amp;10 As of July 31, 2013</oddHeader>
    <oddFooter>&amp;L&amp;Z&amp;F&amp;R&amp;"Arial,Bold"&amp;8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76"/>
  <sheetViews>
    <sheetView zoomScalePageLayoutView="0" workbookViewId="0" topLeftCell="A1">
      <pane xSplit="8" ySplit="2" topLeftCell="I78" activePane="bottomRight" state="frozen"/>
      <selection pane="topLeft" activeCell="A1" sqref="A1"/>
      <selection pane="topRight" activeCell="I1" sqref="I1"/>
      <selection pane="bottomLeft" activeCell="A3" sqref="A3"/>
      <selection pane="bottomRight" activeCell="Q93" sqref="Q93"/>
    </sheetView>
  </sheetViews>
  <sheetFormatPr defaultColWidth="9.140625" defaultRowHeight="15"/>
  <cols>
    <col min="1" max="7" width="3.00390625" style="13" customWidth="1"/>
    <col min="8" max="8" width="35.00390625" style="13" customWidth="1"/>
    <col min="9" max="9" width="8.421875" style="14" bestFit="1" customWidth="1"/>
    <col min="10" max="10" width="9.57421875" style="14" bestFit="1" customWidth="1"/>
    <col min="11" max="11" width="10.00390625" style="14" hidden="1" customWidth="1"/>
    <col min="12" max="12" width="10.28125" style="14" bestFit="1" customWidth="1"/>
    <col min="13" max="13" width="12.421875" style="14" bestFit="1" customWidth="1"/>
  </cols>
  <sheetData>
    <row r="1" spans="1:13" ht="15.75" thickBo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s="12" customFormat="1" ht="16.5" thickBot="1" thickTop="1">
      <c r="A2" s="10"/>
      <c r="B2" s="10"/>
      <c r="C2" s="10"/>
      <c r="D2" s="10"/>
      <c r="E2" s="10"/>
      <c r="F2" s="10"/>
      <c r="G2" s="10"/>
      <c r="H2" s="10"/>
      <c r="I2" s="11" t="s">
        <v>412</v>
      </c>
      <c r="J2" s="11" t="s">
        <v>413</v>
      </c>
      <c r="K2" s="11" t="s">
        <v>140</v>
      </c>
      <c r="L2" s="11" t="s">
        <v>139</v>
      </c>
      <c r="M2" s="11" t="s">
        <v>141</v>
      </c>
    </row>
    <row r="3" spans="1:13" ht="15.75" thickTop="1">
      <c r="A3" s="1"/>
      <c r="B3" s="1" t="s">
        <v>142</v>
      </c>
      <c r="C3" s="1"/>
      <c r="D3" s="1"/>
      <c r="E3" s="1"/>
      <c r="F3" s="1"/>
      <c r="G3" s="1"/>
      <c r="H3" s="1"/>
      <c r="I3" s="3"/>
      <c r="J3" s="3"/>
      <c r="K3" s="3"/>
      <c r="L3" s="15"/>
      <c r="M3" s="3"/>
    </row>
    <row r="4" spans="1:13" ht="15">
      <c r="A4" s="1"/>
      <c r="B4" s="1"/>
      <c r="C4" s="1"/>
      <c r="D4" s="1" t="s">
        <v>143</v>
      </c>
      <c r="E4" s="1"/>
      <c r="F4" s="1"/>
      <c r="G4" s="1"/>
      <c r="H4" s="1"/>
      <c r="I4" s="3"/>
      <c r="J4" s="3"/>
      <c r="K4" s="3"/>
      <c r="L4" s="15"/>
      <c r="M4" s="3"/>
    </row>
    <row r="5" spans="1:13" ht="15">
      <c r="A5" s="1"/>
      <c r="B5" s="1"/>
      <c r="C5" s="1"/>
      <c r="D5" s="1"/>
      <c r="E5" s="1" t="s">
        <v>144</v>
      </c>
      <c r="F5" s="1"/>
      <c r="G5" s="1"/>
      <c r="H5" s="1"/>
      <c r="I5" s="3"/>
      <c r="J5" s="3"/>
      <c r="K5" s="3"/>
      <c r="L5" s="15"/>
      <c r="M5" s="3"/>
    </row>
    <row r="6" spans="1:13" ht="15">
      <c r="A6" s="1"/>
      <c r="B6" s="1"/>
      <c r="C6" s="1"/>
      <c r="D6" s="1"/>
      <c r="E6" s="1"/>
      <c r="F6" s="1" t="s">
        <v>145</v>
      </c>
      <c r="G6" s="1"/>
      <c r="H6" s="1"/>
      <c r="I6" s="3">
        <v>0</v>
      </c>
      <c r="J6" s="3">
        <v>-40</v>
      </c>
      <c r="K6" s="3"/>
      <c r="L6" s="15"/>
      <c r="M6" s="3"/>
    </row>
    <row r="7" spans="1:13" ht="15">
      <c r="A7" s="1"/>
      <c r="B7" s="1"/>
      <c r="C7" s="1"/>
      <c r="D7" s="1"/>
      <c r="E7" s="1"/>
      <c r="F7" s="1" t="s">
        <v>146</v>
      </c>
      <c r="G7" s="1"/>
      <c r="H7" s="1"/>
      <c r="I7" s="3">
        <v>-143</v>
      </c>
      <c r="J7" s="3">
        <v>57186.51</v>
      </c>
      <c r="K7" s="3">
        <v>73500</v>
      </c>
      <c r="L7" s="15">
        <f>ROUND(IF(K7=0,IF(J7=0,0,1),J7/K7),5)</f>
        <v>0.77805</v>
      </c>
      <c r="M7" s="3">
        <v>73500</v>
      </c>
    </row>
    <row r="8" spans="1:13" ht="15">
      <c r="A8" s="1"/>
      <c r="B8" s="1"/>
      <c r="C8" s="1"/>
      <c r="D8" s="1"/>
      <c r="E8" s="1"/>
      <c r="F8" s="1" t="s">
        <v>147</v>
      </c>
      <c r="G8" s="1"/>
      <c r="H8" s="1"/>
      <c r="I8" s="3"/>
      <c r="J8" s="3"/>
      <c r="K8" s="3"/>
      <c r="L8" s="15"/>
      <c r="M8" s="3"/>
    </row>
    <row r="9" spans="1:13" ht="15">
      <c r="A9" s="1"/>
      <c r="B9" s="1"/>
      <c r="C9" s="1"/>
      <c r="D9" s="1"/>
      <c r="E9" s="1"/>
      <c r="F9" s="1"/>
      <c r="G9" s="1" t="s">
        <v>148</v>
      </c>
      <c r="H9" s="1"/>
      <c r="I9" s="3">
        <v>0</v>
      </c>
      <c r="J9" s="3">
        <v>0</v>
      </c>
      <c r="K9" s="3">
        <v>0</v>
      </c>
      <c r="L9" s="15">
        <f aca="true" t="shared" si="0" ref="L9:L15">ROUND(IF(K9=0,IF(J9=0,0,1),J9/K9),5)</f>
        <v>0</v>
      </c>
      <c r="M9" s="3">
        <v>0</v>
      </c>
    </row>
    <row r="10" spans="1:13" ht="15.75" thickBot="1">
      <c r="A10" s="1"/>
      <c r="B10" s="1"/>
      <c r="C10" s="1"/>
      <c r="D10" s="1"/>
      <c r="E10" s="1"/>
      <c r="F10" s="1"/>
      <c r="G10" s="1" t="s">
        <v>149</v>
      </c>
      <c r="H10" s="1"/>
      <c r="I10" s="4">
        <v>949.08</v>
      </c>
      <c r="J10" s="4">
        <v>13179.75</v>
      </c>
      <c r="K10" s="4">
        <v>12600</v>
      </c>
      <c r="L10" s="16">
        <f t="shared" si="0"/>
        <v>1.04601</v>
      </c>
      <c r="M10" s="4">
        <v>12600</v>
      </c>
    </row>
    <row r="11" spans="1:13" ht="15">
      <c r="A11" s="1"/>
      <c r="B11" s="1"/>
      <c r="C11" s="1"/>
      <c r="D11" s="1"/>
      <c r="E11" s="1"/>
      <c r="F11" s="1" t="s">
        <v>150</v>
      </c>
      <c r="G11" s="1"/>
      <c r="H11" s="1"/>
      <c r="I11" s="3">
        <f>ROUND(SUM(I8:I10),5)</f>
        <v>949.08</v>
      </c>
      <c r="J11" s="3">
        <f>ROUND(SUM(J8:J10),5)</f>
        <v>13179.75</v>
      </c>
      <c r="K11" s="3">
        <f>ROUND(SUM(K8:K10),5)</f>
        <v>12600</v>
      </c>
      <c r="L11" s="15">
        <f t="shared" si="0"/>
        <v>1.04601</v>
      </c>
      <c r="M11" s="3">
        <f>ROUND(SUM(M8:M10),5)</f>
        <v>12600</v>
      </c>
    </row>
    <row r="12" spans="1:13" ht="30" customHeight="1">
      <c r="A12" s="1"/>
      <c r="B12" s="1"/>
      <c r="C12" s="1"/>
      <c r="D12" s="1"/>
      <c r="E12" s="1"/>
      <c r="F12" s="1" t="s">
        <v>151</v>
      </c>
      <c r="G12" s="1"/>
      <c r="H12" s="1"/>
      <c r="I12" s="3">
        <v>0</v>
      </c>
      <c r="J12" s="3">
        <v>2315.83</v>
      </c>
      <c r="K12" s="3">
        <v>1620</v>
      </c>
      <c r="L12" s="15">
        <f t="shared" si="0"/>
        <v>1.42952</v>
      </c>
      <c r="M12" s="3">
        <v>1620</v>
      </c>
    </row>
    <row r="13" spans="1:13" ht="15">
      <c r="A13" s="1"/>
      <c r="B13" s="1"/>
      <c r="C13" s="1"/>
      <c r="D13" s="1"/>
      <c r="E13" s="1"/>
      <c r="F13" s="1" t="s">
        <v>152</v>
      </c>
      <c r="G13" s="1"/>
      <c r="H13" s="1"/>
      <c r="I13" s="3">
        <v>0</v>
      </c>
      <c r="J13" s="3">
        <v>2300.67</v>
      </c>
      <c r="K13" s="3">
        <v>2000</v>
      </c>
      <c r="L13" s="15">
        <f t="shared" si="0"/>
        <v>1.15034</v>
      </c>
      <c r="M13" s="3">
        <v>2000</v>
      </c>
    </row>
    <row r="14" spans="1:13" ht="15">
      <c r="A14" s="1"/>
      <c r="B14" s="1"/>
      <c r="C14" s="1"/>
      <c r="D14" s="1"/>
      <c r="E14" s="1"/>
      <c r="F14" s="1" t="s">
        <v>153</v>
      </c>
      <c r="G14" s="1"/>
      <c r="H14" s="1"/>
      <c r="I14" s="3">
        <v>0</v>
      </c>
      <c r="J14" s="3">
        <v>0</v>
      </c>
      <c r="K14" s="3">
        <v>1000</v>
      </c>
      <c r="L14" s="15">
        <f t="shared" si="0"/>
        <v>0</v>
      </c>
      <c r="M14" s="3">
        <v>1000</v>
      </c>
    </row>
    <row r="15" spans="1:13" ht="15">
      <c r="A15" s="1"/>
      <c r="B15" s="1"/>
      <c r="C15" s="1"/>
      <c r="D15" s="1"/>
      <c r="E15" s="1"/>
      <c r="F15" s="1" t="s">
        <v>154</v>
      </c>
      <c r="G15" s="1"/>
      <c r="H15" s="1"/>
      <c r="I15" s="3">
        <v>0</v>
      </c>
      <c r="J15" s="3">
        <v>0</v>
      </c>
      <c r="K15" s="3">
        <v>1000</v>
      </c>
      <c r="L15" s="15">
        <f t="shared" si="0"/>
        <v>0</v>
      </c>
      <c r="M15" s="3">
        <v>1000</v>
      </c>
    </row>
    <row r="16" spans="1:13" ht="15">
      <c r="A16" s="1"/>
      <c r="B16" s="1"/>
      <c r="C16" s="1"/>
      <c r="D16" s="1"/>
      <c r="E16" s="1"/>
      <c r="F16" s="1" t="s">
        <v>155</v>
      </c>
      <c r="G16" s="1"/>
      <c r="H16" s="1"/>
      <c r="I16" s="3">
        <v>7</v>
      </c>
      <c r="J16" s="3">
        <v>322</v>
      </c>
      <c r="K16" s="3"/>
      <c r="L16" s="15"/>
      <c r="M16" s="3"/>
    </row>
    <row r="17" spans="1:13" ht="15">
      <c r="A17" s="1"/>
      <c r="B17" s="1"/>
      <c r="C17" s="1"/>
      <c r="D17" s="1"/>
      <c r="E17" s="1"/>
      <c r="F17" s="1" t="s">
        <v>156</v>
      </c>
      <c r="G17" s="1"/>
      <c r="H17" s="1"/>
      <c r="I17" s="3">
        <v>0</v>
      </c>
      <c r="J17" s="3">
        <v>126</v>
      </c>
      <c r="K17" s="3"/>
      <c r="L17" s="15"/>
      <c r="M17" s="3"/>
    </row>
    <row r="18" spans="1:13" ht="15">
      <c r="A18" s="1"/>
      <c r="B18" s="1"/>
      <c r="C18" s="1"/>
      <c r="D18" s="1"/>
      <c r="E18" s="1"/>
      <c r="F18" s="1" t="s">
        <v>157</v>
      </c>
      <c r="G18" s="1"/>
      <c r="H18" s="1"/>
      <c r="I18" s="3">
        <v>7</v>
      </c>
      <c r="J18" s="3">
        <v>294</v>
      </c>
      <c r="K18" s="3"/>
      <c r="L18" s="15"/>
      <c r="M18" s="3"/>
    </row>
    <row r="19" spans="1:13" ht="15">
      <c r="A19" s="1"/>
      <c r="B19" s="1"/>
      <c r="C19" s="1"/>
      <c r="D19" s="1"/>
      <c r="E19" s="1"/>
      <c r="F19" s="1" t="s">
        <v>158</v>
      </c>
      <c r="G19" s="1"/>
      <c r="H19" s="1"/>
      <c r="I19" s="3">
        <v>7</v>
      </c>
      <c r="J19" s="3">
        <v>553</v>
      </c>
      <c r="K19" s="3"/>
      <c r="L19" s="15"/>
      <c r="M19" s="3"/>
    </row>
    <row r="20" spans="1:13" ht="15">
      <c r="A20" s="1"/>
      <c r="B20" s="1"/>
      <c r="C20" s="1"/>
      <c r="D20" s="1"/>
      <c r="E20" s="1"/>
      <c r="F20" s="1" t="s">
        <v>159</v>
      </c>
      <c r="G20" s="1"/>
      <c r="H20" s="1"/>
      <c r="I20" s="3">
        <v>0</v>
      </c>
      <c r="J20" s="3">
        <v>392</v>
      </c>
      <c r="K20" s="3"/>
      <c r="L20" s="15"/>
      <c r="M20" s="3"/>
    </row>
    <row r="21" spans="1:13" ht="15">
      <c r="A21" s="1"/>
      <c r="B21" s="1"/>
      <c r="C21" s="1"/>
      <c r="D21" s="1"/>
      <c r="E21" s="1"/>
      <c r="F21" s="1" t="s">
        <v>160</v>
      </c>
      <c r="G21" s="1"/>
      <c r="H21" s="1"/>
      <c r="I21" s="3">
        <v>0</v>
      </c>
      <c r="J21" s="3">
        <v>28</v>
      </c>
      <c r="K21" s="3"/>
      <c r="L21" s="15"/>
      <c r="M21" s="3"/>
    </row>
    <row r="22" spans="1:13" ht="15">
      <c r="A22" s="1"/>
      <c r="B22" s="1"/>
      <c r="C22" s="1"/>
      <c r="D22" s="1"/>
      <c r="E22" s="1"/>
      <c r="F22" s="1" t="s">
        <v>161</v>
      </c>
      <c r="G22" s="1"/>
      <c r="H22" s="1"/>
      <c r="I22" s="3">
        <v>7</v>
      </c>
      <c r="J22" s="3">
        <v>308</v>
      </c>
      <c r="K22" s="3"/>
      <c r="L22" s="15"/>
      <c r="M22" s="3"/>
    </row>
    <row r="23" spans="1:13" ht="15">
      <c r="A23" s="1"/>
      <c r="B23" s="1"/>
      <c r="C23" s="1"/>
      <c r="D23" s="1"/>
      <c r="E23" s="1"/>
      <c r="F23" s="1" t="s">
        <v>162</v>
      </c>
      <c r="G23" s="1"/>
      <c r="H23" s="1"/>
      <c r="I23" s="3">
        <v>14</v>
      </c>
      <c r="J23" s="3">
        <v>497</v>
      </c>
      <c r="K23" s="3"/>
      <c r="L23" s="15"/>
      <c r="M23" s="3"/>
    </row>
    <row r="24" spans="1:13" ht="15">
      <c r="A24" s="1"/>
      <c r="B24" s="1"/>
      <c r="C24" s="1"/>
      <c r="D24" s="1"/>
      <c r="E24" s="1"/>
      <c r="F24" s="1" t="s">
        <v>163</v>
      </c>
      <c r="G24" s="1"/>
      <c r="H24" s="1"/>
      <c r="I24" s="3">
        <v>7</v>
      </c>
      <c r="J24" s="3">
        <v>231</v>
      </c>
      <c r="K24" s="3"/>
      <c r="L24" s="15"/>
      <c r="M24" s="3"/>
    </row>
    <row r="25" spans="1:13" ht="15">
      <c r="A25" s="1"/>
      <c r="B25" s="1"/>
      <c r="C25" s="1"/>
      <c r="D25" s="1"/>
      <c r="E25" s="1"/>
      <c r="F25" s="1" t="s">
        <v>164</v>
      </c>
      <c r="G25" s="1"/>
      <c r="H25" s="1"/>
      <c r="I25" s="3">
        <v>0</v>
      </c>
      <c r="J25" s="3">
        <v>189</v>
      </c>
      <c r="K25" s="3"/>
      <c r="L25" s="15"/>
      <c r="M25" s="3"/>
    </row>
    <row r="26" spans="1:13" ht="15">
      <c r="A26" s="1"/>
      <c r="B26" s="1"/>
      <c r="C26" s="1"/>
      <c r="D26" s="1"/>
      <c r="E26" s="1"/>
      <c r="F26" s="1" t="s">
        <v>165</v>
      </c>
      <c r="G26" s="1"/>
      <c r="H26" s="1"/>
      <c r="I26" s="3">
        <v>0</v>
      </c>
      <c r="J26" s="3">
        <v>133</v>
      </c>
      <c r="K26" s="3"/>
      <c r="L26" s="15"/>
      <c r="M26" s="3"/>
    </row>
    <row r="27" spans="1:13" ht="15">
      <c r="A27" s="1"/>
      <c r="B27" s="1"/>
      <c r="C27" s="1"/>
      <c r="D27" s="1"/>
      <c r="E27" s="1"/>
      <c r="F27" s="1" t="s">
        <v>166</v>
      </c>
      <c r="G27" s="1"/>
      <c r="H27" s="1"/>
      <c r="I27" s="3">
        <v>7</v>
      </c>
      <c r="J27" s="3">
        <v>175</v>
      </c>
      <c r="K27" s="3"/>
      <c r="L27" s="15"/>
      <c r="M27" s="3"/>
    </row>
    <row r="28" spans="1:13" ht="15">
      <c r="A28" s="1"/>
      <c r="B28" s="1"/>
      <c r="C28" s="1"/>
      <c r="D28" s="1"/>
      <c r="E28" s="1"/>
      <c r="F28" s="1" t="s">
        <v>167</v>
      </c>
      <c r="G28" s="1"/>
      <c r="H28" s="1"/>
      <c r="I28" s="3">
        <v>21</v>
      </c>
      <c r="J28" s="3">
        <v>294</v>
      </c>
      <c r="K28" s="3"/>
      <c r="L28" s="15"/>
      <c r="M28" s="3"/>
    </row>
    <row r="29" spans="1:13" ht="15">
      <c r="A29" s="1"/>
      <c r="B29" s="1"/>
      <c r="C29" s="1"/>
      <c r="D29" s="1"/>
      <c r="E29" s="1"/>
      <c r="F29" s="1" t="s">
        <v>168</v>
      </c>
      <c r="G29" s="1"/>
      <c r="H29" s="1"/>
      <c r="I29" s="3">
        <v>7</v>
      </c>
      <c r="J29" s="3">
        <v>224</v>
      </c>
      <c r="K29" s="3"/>
      <c r="L29" s="15"/>
      <c r="M29" s="3"/>
    </row>
    <row r="30" spans="1:13" ht="15">
      <c r="A30" s="1"/>
      <c r="B30" s="1"/>
      <c r="C30" s="1"/>
      <c r="D30" s="1"/>
      <c r="E30" s="1"/>
      <c r="F30" s="1" t="s">
        <v>169</v>
      </c>
      <c r="G30" s="1"/>
      <c r="H30" s="1"/>
      <c r="I30" s="3">
        <v>0</v>
      </c>
      <c r="J30" s="3">
        <v>105</v>
      </c>
      <c r="K30" s="3"/>
      <c r="L30" s="15"/>
      <c r="M30" s="3"/>
    </row>
    <row r="31" spans="1:13" ht="15.75" thickBot="1">
      <c r="A31" s="1"/>
      <c r="B31" s="1"/>
      <c r="C31" s="1"/>
      <c r="D31" s="1"/>
      <c r="E31" s="1"/>
      <c r="F31" s="1" t="s">
        <v>170</v>
      </c>
      <c r="G31" s="1"/>
      <c r="H31" s="1"/>
      <c r="I31" s="4">
        <v>0</v>
      </c>
      <c r="J31" s="4">
        <v>40</v>
      </c>
      <c r="K31" s="4"/>
      <c r="L31" s="16"/>
      <c r="M31" s="4"/>
    </row>
    <row r="32" spans="1:13" ht="15">
      <c r="A32" s="1"/>
      <c r="B32" s="1"/>
      <c r="C32" s="1"/>
      <c r="D32" s="1"/>
      <c r="E32" s="1" t="s">
        <v>171</v>
      </c>
      <c r="F32" s="1"/>
      <c r="G32" s="1"/>
      <c r="H32" s="1"/>
      <c r="I32" s="3">
        <f>ROUND(SUM(I5:I7)+SUM(I11:I31),5)</f>
        <v>890.08</v>
      </c>
      <c r="J32" s="3">
        <f>ROUND(SUM(J5:J7)+SUM(J11:J31),5)</f>
        <v>78853.76</v>
      </c>
      <c r="K32" s="3">
        <f>ROUND(SUM(K5:K7)+SUM(K11:K31),5)</f>
        <v>91720</v>
      </c>
      <c r="L32" s="15">
        <f>ROUND(IF(K32=0,IF(J32=0,0,1),J32/K32),5)</f>
        <v>0.85972</v>
      </c>
      <c r="M32" s="3">
        <f>ROUND(SUM(M5:M7)+SUM(M11:M31),5)</f>
        <v>91720</v>
      </c>
    </row>
    <row r="33" spans="1:13" ht="30" customHeight="1">
      <c r="A33" s="1"/>
      <c r="B33" s="1"/>
      <c r="C33" s="1"/>
      <c r="D33" s="1"/>
      <c r="E33" s="1" t="s">
        <v>172</v>
      </c>
      <c r="F33" s="1"/>
      <c r="G33" s="1"/>
      <c r="H33" s="1"/>
      <c r="I33" s="3"/>
      <c r="J33" s="3"/>
      <c r="K33" s="3"/>
      <c r="L33" s="15"/>
      <c r="M33" s="3"/>
    </row>
    <row r="34" spans="1:13" ht="15">
      <c r="A34" s="1"/>
      <c r="B34" s="1"/>
      <c r="C34" s="1"/>
      <c r="D34" s="1"/>
      <c r="E34" s="1"/>
      <c r="F34" s="1" t="s">
        <v>173</v>
      </c>
      <c r="G34" s="1"/>
      <c r="H34" s="1"/>
      <c r="I34" s="3">
        <v>700</v>
      </c>
      <c r="J34" s="3">
        <v>5650</v>
      </c>
      <c r="K34" s="3">
        <v>1950</v>
      </c>
      <c r="L34" s="15">
        <f>ROUND(IF(K34=0,IF(J34=0,0,1),J34/K34),5)</f>
        <v>2.89744</v>
      </c>
      <c r="M34" s="3">
        <v>1950</v>
      </c>
    </row>
    <row r="35" spans="1:13" ht="15">
      <c r="A35" s="1"/>
      <c r="B35" s="1"/>
      <c r="C35" s="1"/>
      <c r="D35" s="1"/>
      <c r="E35" s="1"/>
      <c r="F35" s="1" t="s">
        <v>174</v>
      </c>
      <c r="G35" s="1"/>
      <c r="H35" s="1"/>
      <c r="I35" s="3">
        <v>150</v>
      </c>
      <c r="J35" s="3">
        <v>1325</v>
      </c>
      <c r="K35" s="3">
        <v>850</v>
      </c>
      <c r="L35" s="15">
        <f>ROUND(IF(K35=0,IF(J35=0,0,1),J35/K35),5)</f>
        <v>1.55882</v>
      </c>
      <c r="M35" s="3">
        <v>850</v>
      </c>
    </row>
    <row r="36" spans="1:13" ht="15">
      <c r="A36" s="1"/>
      <c r="B36" s="1"/>
      <c r="C36" s="1"/>
      <c r="D36" s="1"/>
      <c r="E36" s="1"/>
      <c r="F36" s="1" t="s">
        <v>175</v>
      </c>
      <c r="G36" s="1"/>
      <c r="H36" s="1"/>
      <c r="I36" s="3">
        <v>175</v>
      </c>
      <c r="J36" s="3">
        <v>925</v>
      </c>
      <c r="K36" s="3">
        <v>500</v>
      </c>
      <c r="L36" s="15">
        <f>ROUND(IF(K36=0,IF(J36=0,0,1),J36/K36),5)</f>
        <v>1.85</v>
      </c>
      <c r="M36" s="3">
        <v>500</v>
      </c>
    </row>
    <row r="37" spans="1:13" ht="15.75" thickBot="1">
      <c r="A37" s="1"/>
      <c r="B37" s="1"/>
      <c r="C37" s="1"/>
      <c r="D37" s="1"/>
      <c r="E37" s="1"/>
      <c r="F37" s="1" t="s">
        <v>176</v>
      </c>
      <c r="G37" s="1"/>
      <c r="H37" s="1"/>
      <c r="I37" s="4">
        <v>0</v>
      </c>
      <c r="J37" s="4">
        <v>200</v>
      </c>
      <c r="K37" s="4">
        <v>3500</v>
      </c>
      <c r="L37" s="16">
        <f>ROUND(IF(K37=0,IF(J37=0,0,1),J37/K37),5)</f>
        <v>0.05714</v>
      </c>
      <c r="M37" s="4">
        <v>3500</v>
      </c>
    </row>
    <row r="38" spans="1:13" ht="15">
      <c r="A38" s="1"/>
      <c r="B38" s="1"/>
      <c r="C38" s="1"/>
      <c r="D38" s="1"/>
      <c r="E38" s="1" t="s">
        <v>177</v>
      </c>
      <c r="F38" s="1"/>
      <c r="G38" s="1"/>
      <c r="H38" s="1"/>
      <c r="I38" s="3">
        <f>ROUND(SUM(I33:I37),5)</f>
        <v>1025</v>
      </c>
      <c r="J38" s="3">
        <f>ROUND(SUM(J33:J37),5)</f>
        <v>8100</v>
      </c>
      <c r="K38" s="3">
        <f>ROUND(SUM(K33:K37),5)</f>
        <v>6800</v>
      </c>
      <c r="L38" s="15">
        <f>ROUND(IF(K38=0,IF(J38=0,0,1),J38/K38),5)</f>
        <v>1.19118</v>
      </c>
      <c r="M38" s="3">
        <f>ROUND(SUM(M33:M37),5)</f>
        <v>6800</v>
      </c>
    </row>
    <row r="39" spans="1:13" ht="30" customHeight="1">
      <c r="A39" s="1"/>
      <c r="B39" s="1"/>
      <c r="C39" s="1"/>
      <c r="D39" s="1"/>
      <c r="E39" s="1" t="s">
        <v>178</v>
      </c>
      <c r="F39" s="1"/>
      <c r="G39" s="1"/>
      <c r="H39" s="1"/>
      <c r="I39" s="3"/>
      <c r="J39" s="3"/>
      <c r="K39" s="3"/>
      <c r="L39" s="15"/>
      <c r="M39" s="3"/>
    </row>
    <row r="40" spans="1:13" ht="15">
      <c r="A40" s="1"/>
      <c r="B40" s="1"/>
      <c r="C40" s="1"/>
      <c r="D40" s="1"/>
      <c r="E40" s="1"/>
      <c r="F40" s="1" t="s">
        <v>179</v>
      </c>
      <c r="G40" s="1"/>
      <c r="H40" s="1"/>
      <c r="I40" s="3">
        <v>0</v>
      </c>
      <c r="J40" s="3">
        <v>450</v>
      </c>
      <c r="K40" s="3">
        <v>375</v>
      </c>
      <c r="L40" s="15">
        <f>ROUND(IF(K40=0,IF(J40=0,0,1),J40/K40),5)</f>
        <v>1.2</v>
      </c>
      <c r="M40" s="3">
        <v>375</v>
      </c>
    </row>
    <row r="41" spans="1:13" ht="15">
      <c r="A41" s="1"/>
      <c r="B41" s="1"/>
      <c r="C41" s="1"/>
      <c r="D41" s="1"/>
      <c r="E41" s="1"/>
      <c r="F41" s="1" t="s">
        <v>180</v>
      </c>
      <c r="G41" s="1"/>
      <c r="H41" s="1"/>
      <c r="I41" s="3">
        <v>0</v>
      </c>
      <c r="J41" s="3">
        <v>970</v>
      </c>
      <c r="K41" s="3">
        <v>1000</v>
      </c>
      <c r="L41" s="15">
        <f>ROUND(IF(K41=0,IF(J41=0,0,1),J41/K41),5)</f>
        <v>0.97</v>
      </c>
      <c r="M41" s="3">
        <v>1000</v>
      </c>
    </row>
    <row r="42" spans="1:13" ht="15">
      <c r="A42" s="1"/>
      <c r="B42" s="1"/>
      <c r="C42" s="1"/>
      <c r="D42" s="1"/>
      <c r="E42" s="1"/>
      <c r="F42" s="1" t="s">
        <v>181</v>
      </c>
      <c r="G42" s="1"/>
      <c r="H42" s="1"/>
      <c r="I42" s="3">
        <v>0</v>
      </c>
      <c r="J42" s="3">
        <v>100</v>
      </c>
      <c r="K42" s="3">
        <v>850</v>
      </c>
      <c r="L42" s="15">
        <f>ROUND(IF(K42=0,IF(J42=0,0,1),J42/K42),5)</f>
        <v>0.11765</v>
      </c>
      <c r="M42" s="3">
        <v>850</v>
      </c>
    </row>
    <row r="43" spans="1:13" ht="15.75" thickBot="1">
      <c r="A43" s="1"/>
      <c r="B43" s="1"/>
      <c r="C43" s="1"/>
      <c r="D43" s="1"/>
      <c r="E43" s="1"/>
      <c r="F43" s="1" t="s">
        <v>182</v>
      </c>
      <c r="G43" s="1"/>
      <c r="H43" s="1"/>
      <c r="I43" s="4">
        <v>0</v>
      </c>
      <c r="J43" s="4">
        <v>0</v>
      </c>
      <c r="K43" s="4">
        <v>1500</v>
      </c>
      <c r="L43" s="16">
        <f>ROUND(IF(K43=0,IF(J43=0,0,1),J43/K43),5)</f>
        <v>0</v>
      </c>
      <c r="M43" s="4">
        <v>1500</v>
      </c>
    </row>
    <row r="44" spans="1:13" ht="15">
      <c r="A44" s="1"/>
      <c r="B44" s="1"/>
      <c r="C44" s="1"/>
      <c r="D44" s="1"/>
      <c r="E44" s="1" t="s">
        <v>183</v>
      </c>
      <c r="F44" s="1"/>
      <c r="G44" s="1"/>
      <c r="H44" s="1"/>
      <c r="I44" s="3">
        <f>ROUND(SUM(I39:I43),5)</f>
        <v>0</v>
      </c>
      <c r="J44" s="3">
        <f>ROUND(SUM(J39:J43),5)</f>
        <v>1520</v>
      </c>
      <c r="K44" s="3">
        <f>ROUND(SUM(K39:K43),5)</f>
        <v>3725</v>
      </c>
      <c r="L44" s="15">
        <f>ROUND(IF(K44=0,IF(J44=0,0,1),J44/K44),5)</f>
        <v>0.40805</v>
      </c>
      <c r="M44" s="3">
        <f>ROUND(SUM(M39:M43),5)</f>
        <v>3725</v>
      </c>
    </row>
    <row r="45" spans="1:13" ht="30" customHeight="1">
      <c r="A45" s="1"/>
      <c r="B45" s="1"/>
      <c r="C45" s="1"/>
      <c r="D45" s="1"/>
      <c r="E45" s="1" t="s">
        <v>184</v>
      </c>
      <c r="F45" s="1"/>
      <c r="G45" s="1"/>
      <c r="H45" s="1"/>
      <c r="I45" s="3"/>
      <c r="J45" s="3"/>
      <c r="K45" s="3"/>
      <c r="L45" s="15"/>
      <c r="M45" s="3"/>
    </row>
    <row r="46" spans="1:13" ht="15">
      <c r="A46" s="1"/>
      <c r="B46" s="1"/>
      <c r="C46" s="1"/>
      <c r="D46" s="1"/>
      <c r="E46" s="1"/>
      <c r="F46" s="1" t="s">
        <v>185</v>
      </c>
      <c r="G46" s="1"/>
      <c r="H46" s="1"/>
      <c r="I46" s="3">
        <v>0</v>
      </c>
      <c r="J46" s="3">
        <v>627.5</v>
      </c>
      <c r="K46" s="3"/>
      <c r="L46" s="15"/>
      <c r="M46" s="3"/>
    </row>
    <row r="47" spans="1:13" ht="15">
      <c r="A47" s="1"/>
      <c r="B47" s="1"/>
      <c r="C47" s="1"/>
      <c r="D47" s="1"/>
      <c r="E47" s="1"/>
      <c r="F47" s="1" t="s">
        <v>186</v>
      </c>
      <c r="G47" s="1"/>
      <c r="H47" s="1"/>
      <c r="I47" s="3">
        <v>0</v>
      </c>
      <c r="J47" s="3">
        <v>1110</v>
      </c>
      <c r="K47" s="3">
        <v>11250</v>
      </c>
      <c r="L47" s="15">
        <f>ROUND(IF(K47=0,IF(J47=0,0,1),J47/K47),5)</f>
        <v>0.09867</v>
      </c>
      <c r="M47" s="3">
        <v>11250</v>
      </c>
    </row>
    <row r="48" spans="1:13" ht="15">
      <c r="A48" s="1"/>
      <c r="B48" s="1"/>
      <c r="C48" s="1"/>
      <c r="D48" s="1"/>
      <c r="E48" s="1"/>
      <c r="F48" s="1" t="s">
        <v>187</v>
      </c>
      <c r="G48" s="1"/>
      <c r="H48" s="1"/>
      <c r="I48" s="3">
        <v>1800</v>
      </c>
      <c r="J48" s="3">
        <v>16500</v>
      </c>
      <c r="K48" s="3">
        <v>12000</v>
      </c>
      <c r="L48" s="15">
        <f>ROUND(IF(K48=0,IF(J48=0,0,1),J48/K48),5)</f>
        <v>1.375</v>
      </c>
      <c r="M48" s="3">
        <v>12000</v>
      </c>
    </row>
    <row r="49" spans="1:13" ht="15">
      <c r="A49" s="1"/>
      <c r="B49" s="1"/>
      <c r="C49" s="1"/>
      <c r="D49" s="1"/>
      <c r="E49" s="1"/>
      <c r="F49" s="1" t="s">
        <v>188</v>
      </c>
      <c r="G49" s="1"/>
      <c r="H49" s="1"/>
      <c r="I49" s="3">
        <v>0.87</v>
      </c>
      <c r="J49" s="3">
        <v>8.88</v>
      </c>
      <c r="K49" s="3">
        <v>50</v>
      </c>
      <c r="L49" s="15">
        <f>ROUND(IF(K49=0,IF(J49=0,0,1),J49/K49),5)</f>
        <v>0.1776</v>
      </c>
      <c r="M49" s="3">
        <v>50</v>
      </c>
    </row>
    <row r="50" spans="1:13" ht="15">
      <c r="A50" s="1"/>
      <c r="B50" s="1"/>
      <c r="C50" s="1"/>
      <c r="D50" s="1"/>
      <c r="E50" s="1"/>
      <c r="F50" s="1" t="s">
        <v>189</v>
      </c>
      <c r="G50" s="1"/>
      <c r="H50" s="1"/>
      <c r="I50" s="3">
        <v>0</v>
      </c>
      <c r="J50" s="3">
        <v>0</v>
      </c>
      <c r="K50" s="3">
        <v>3520</v>
      </c>
      <c r="L50" s="15">
        <f>ROUND(IF(K50=0,IF(J50=0,0,1),J50/K50),5)</f>
        <v>0</v>
      </c>
      <c r="M50" s="3">
        <v>3520</v>
      </c>
    </row>
    <row r="51" spans="1:13" ht="15">
      <c r="A51" s="1"/>
      <c r="B51" s="1"/>
      <c r="C51" s="1"/>
      <c r="D51" s="1"/>
      <c r="E51" s="1"/>
      <c r="F51" s="1" t="s">
        <v>190</v>
      </c>
      <c r="G51" s="1"/>
      <c r="H51" s="1"/>
      <c r="I51" s="3">
        <v>0</v>
      </c>
      <c r="J51" s="3">
        <v>495</v>
      </c>
      <c r="K51" s="3">
        <v>30</v>
      </c>
      <c r="L51" s="15">
        <f>ROUND(IF(K51=0,IF(J51=0,0,1),J51/K51),5)</f>
        <v>16.5</v>
      </c>
      <c r="M51" s="3">
        <v>30</v>
      </c>
    </row>
    <row r="52" spans="1:13" ht="15">
      <c r="A52" s="1"/>
      <c r="B52" s="1"/>
      <c r="C52" s="1"/>
      <c r="D52" s="1"/>
      <c r="E52" s="1"/>
      <c r="F52" s="1" t="s">
        <v>191</v>
      </c>
      <c r="G52" s="1"/>
      <c r="H52" s="1"/>
      <c r="I52" s="3">
        <v>360</v>
      </c>
      <c r="J52" s="3">
        <v>1370</v>
      </c>
      <c r="K52" s="3"/>
      <c r="L52" s="15"/>
      <c r="M52" s="3"/>
    </row>
    <row r="53" spans="1:13" ht="15.75" thickBot="1">
      <c r="A53" s="1"/>
      <c r="B53" s="1"/>
      <c r="C53" s="1"/>
      <c r="D53" s="1"/>
      <c r="E53" s="1"/>
      <c r="F53" s="1" t="s">
        <v>192</v>
      </c>
      <c r="G53" s="1"/>
      <c r="H53" s="1"/>
      <c r="I53" s="4">
        <v>0</v>
      </c>
      <c r="J53" s="4">
        <v>0</v>
      </c>
      <c r="K53" s="4">
        <v>4500</v>
      </c>
      <c r="L53" s="16">
        <f>ROUND(IF(K53=0,IF(J53=0,0,1),J53/K53),5)</f>
        <v>0</v>
      </c>
      <c r="M53" s="4">
        <v>4500</v>
      </c>
    </row>
    <row r="54" spans="1:13" ht="15">
      <c r="A54" s="1"/>
      <c r="B54" s="1"/>
      <c r="C54" s="1"/>
      <c r="D54" s="1"/>
      <c r="E54" s="1" t="s">
        <v>193</v>
      </c>
      <c r="F54" s="1"/>
      <c r="G54" s="1"/>
      <c r="H54" s="1"/>
      <c r="I54" s="3">
        <f>ROUND(SUM(I45:I53),5)</f>
        <v>2160.87</v>
      </c>
      <c r="J54" s="3">
        <f>ROUND(SUM(J45:J53),5)</f>
        <v>20111.38</v>
      </c>
      <c r="K54" s="3">
        <f>ROUND(SUM(K45:K53),5)</f>
        <v>31350</v>
      </c>
      <c r="L54" s="15">
        <f>ROUND(IF(K54=0,IF(J54=0,0,1),J54/K54),5)</f>
        <v>0.64151</v>
      </c>
      <c r="M54" s="3">
        <f>ROUND(SUM(M45:M53),5)</f>
        <v>31350</v>
      </c>
    </row>
    <row r="55" spans="1:13" ht="30" customHeight="1">
      <c r="A55" s="1"/>
      <c r="B55" s="1"/>
      <c r="C55" s="1"/>
      <c r="D55" s="1"/>
      <c r="E55" s="1" t="s">
        <v>194</v>
      </c>
      <c r="F55" s="1"/>
      <c r="G55" s="1"/>
      <c r="H55" s="1"/>
      <c r="I55" s="3"/>
      <c r="J55" s="3"/>
      <c r="K55" s="3"/>
      <c r="L55" s="15"/>
      <c r="M55" s="3"/>
    </row>
    <row r="56" spans="1:13" ht="15">
      <c r="A56" s="1"/>
      <c r="B56" s="1"/>
      <c r="C56" s="1"/>
      <c r="D56" s="1"/>
      <c r="E56" s="1"/>
      <c r="F56" s="1" t="s">
        <v>195</v>
      </c>
      <c r="G56" s="1"/>
      <c r="H56" s="1"/>
      <c r="I56" s="3">
        <v>0</v>
      </c>
      <c r="J56" s="3">
        <v>0</v>
      </c>
      <c r="K56" s="3">
        <v>1580</v>
      </c>
      <c r="L56" s="15">
        <f aca="true" t="shared" si="1" ref="L56:L61">ROUND(IF(K56=0,IF(J56=0,0,1),J56/K56),5)</f>
        <v>0</v>
      </c>
      <c r="M56" s="3">
        <v>1580</v>
      </c>
    </row>
    <row r="57" spans="1:13" ht="15">
      <c r="A57" s="1"/>
      <c r="B57" s="1"/>
      <c r="C57" s="1"/>
      <c r="D57" s="1"/>
      <c r="E57" s="1"/>
      <c r="F57" s="1" t="s">
        <v>196</v>
      </c>
      <c r="G57" s="1"/>
      <c r="H57" s="1"/>
      <c r="I57" s="3">
        <v>0</v>
      </c>
      <c r="J57" s="3">
        <v>0</v>
      </c>
      <c r="K57" s="3">
        <v>1580</v>
      </c>
      <c r="L57" s="15">
        <f t="shared" si="1"/>
        <v>0</v>
      </c>
      <c r="M57" s="3">
        <v>1580</v>
      </c>
    </row>
    <row r="58" spans="1:13" ht="15">
      <c r="A58" s="1"/>
      <c r="B58" s="1"/>
      <c r="C58" s="1"/>
      <c r="D58" s="1"/>
      <c r="E58" s="1"/>
      <c r="F58" s="1" t="s">
        <v>197</v>
      </c>
      <c r="G58" s="1"/>
      <c r="H58" s="1"/>
      <c r="I58" s="3">
        <v>0</v>
      </c>
      <c r="J58" s="3">
        <v>1525</v>
      </c>
      <c r="K58" s="3">
        <v>1580</v>
      </c>
      <c r="L58" s="15">
        <f t="shared" si="1"/>
        <v>0.96519</v>
      </c>
      <c r="M58" s="3">
        <v>1580</v>
      </c>
    </row>
    <row r="59" spans="1:13" ht="15">
      <c r="A59" s="1"/>
      <c r="B59" s="1"/>
      <c r="C59" s="1"/>
      <c r="D59" s="1"/>
      <c r="E59" s="1"/>
      <c r="F59" s="1" t="s">
        <v>198</v>
      </c>
      <c r="G59" s="1"/>
      <c r="H59" s="1"/>
      <c r="I59" s="3">
        <v>0</v>
      </c>
      <c r="J59" s="3">
        <v>0</v>
      </c>
      <c r="K59" s="3">
        <v>1580</v>
      </c>
      <c r="L59" s="15">
        <f t="shared" si="1"/>
        <v>0</v>
      </c>
      <c r="M59" s="3">
        <v>1580</v>
      </c>
    </row>
    <row r="60" spans="1:13" ht="15.75" thickBot="1">
      <c r="A60" s="1"/>
      <c r="B60" s="1"/>
      <c r="C60" s="1"/>
      <c r="D60" s="1"/>
      <c r="E60" s="1"/>
      <c r="F60" s="1" t="s">
        <v>199</v>
      </c>
      <c r="G60" s="1"/>
      <c r="H60" s="1"/>
      <c r="I60" s="4">
        <v>0</v>
      </c>
      <c r="J60" s="4">
        <v>0</v>
      </c>
      <c r="K60" s="4">
        <v>700</v>
      </c>
      <c r="L60" s="16">
        <f t="shared" si="1"/>
        <v>0</v>
      </c>
      <c r="M60" s="4">
        <v>700</v>
      </c>
    </row>
    <row r="61" spans="1:13" ht="15">
      <c r="A61" s="1"/>
      <c r="B61" s="1"/>
      <c r="C61" s="1"/>
      <c r="D61" s="1"/>
      <c r="E61" s="1" t="s">
        <v>200</v>
      </c>
      <c r="F61" s="1"/>
      <c r="G61" s="1"/>
      <c r="H61" s="1"/>
      <c r="I61" s="3">
        <f>ROUND(SUM(I55:I60),5)</f>
        <v>0</v>
      </c>
      <c r="J61" s="3">
        <f>ROUND(SUM(J55:J60),5)</f>
        <v>1525</v>
      </c>
      <c r="K61" s="3">
        <f>ROUND(SUM(K55:K60),5)</f>
        <v>7020</v>
      </c>
      <c r="L61" s="15">
        <f t="shared" si="1"/>
        <v>0.21724</v>
      </c>
      <c r="M61" s="3">
        <f>ROUND(SUM(M55:M60),5)</f>
        <v>7020</v>
      </c>
    </row>
    <row r="62" spans="1:13" ht="30" customHeight="1">
      <c r="A62" s="1"/>
      <c r="B62" s="1"/>
      <c r="C62" s="1"/>
      <c r="D62" s="1"/>
      <c r="E62" s="1" t="s">
        <v>201</v>
      </c>
      <c r="F62" s="1"/>
      <c r="G62" s="1"/>
      <c r="H62" s="1"/>
      <c r="I62" s="3"/>
      <c r="J62" s="3"/>
      <c r="K62" s="3"/>
      <c r="L62" s="15"/>
      <c r="M62" s="3"/>
    </row>
    <row r="63" spans="1:13" ht="15">
      <c r="A63" s="1"/>
      <c r="B63" s="1"/>
      <c r="C63" s="1"/>
      <c r="D63" s="1"/>
      <c r="E63" s="1"/>
      <c r="F63" s="1" t="s">
        <v>202</v>
      </c>
      <c r="G63" s="1"/>
      <c r="H63" s="1"/>
      <c r="I63" s="3">
        <v>0</v>
      </c>
      <c r="J63" s="3">
        <v>325</v>
      </c>
      <c r="K63" s="3"/>
      <c r="L63" s="15"/>
      <c r="M63" s="3"/>
    </row>
    <row r="64" spans="1:13" ht="15">
      <c r="A64" s="1"/>
      <c r="B64" s="1"/>
      <c r="C64" s="1"/>
      <c r="D64" s="1"/>
      <c r="E64" s="1"/>
      <c r="F64" s="1" t="s">
        <v>203</v>
      </c>
      <c r="G64" s="1"/>
      <c r="H64" s="1"/>
      <c r="I64" s="3">
        <v>0</v>
      </c>
      <c r="J64" s="3">
        <v>25258</v>
      </c>
      <c r="K64" s="3">
        <v>35275</v>
      </c>
      <c r="L64" s="15">
        <f>ROUND(IF(K64=0,IF(J64=0,0,1),J64/K64),5)</f>
        <v>0.71603</v>
      </c>
      <c r="M64" s="3">
        <v>35275</v>
      </c>
    </row>
    <row r="65" spans="1:13" ht="15">
      <c r="A65" s="1"/>
      <c r="B65" s="1"/>
      <c r="C65" s="1"/>
      <c r="D65" s="1"/>
      <c r="E65" s="1"/>
      <c r="F65" s="1" t="s">
        <v>204</v>
      </c>
      <c r="G65" s="1"/>
      <c r="H65" s="1"/>
      <c r="I65" s="3">
        <v>0</v>
      </c>
      <c r="J65" s="3">
        <v>3800</v>
      </c>
      <c r="K65" s="3"/>
      <c r="L65" s="15"/>
      <c r="M65" s="3"/>
    </row>
    <row r="66" spans="1:13" ht="15">
      <c r="A66" s="1"/>
      <c r="B66" s="1"/>
      <c r="C66" s="1"/>
      <c r="D66" s="1"/>
      <c r="E66" s="1"/>
      <c r="F66" s="1" t="s">
        <v>205</v>
      </c>
      <c r="G66" s="1"/>
      <c r="H66" s="1"/>
      <c r="I66" s="3">
        <v>0</v>
      </c>
      <c r="J66" s="3">
        <v>1000</v>
      </c>
      <c r="K66" s="3">
        <v>3500</v>
      </c>
      <c r="L66" s="15">
        <f aca="true" t="shared" si="2" ref="L66:L72">ROUND(IF(K66=0,IF(J66=0,0,1),J66/K66),5)</f>
        <v>0.28571</v>
      </c>
      <c r="M66" s="3">
        <v>3500</v>
      </c>
    </row>
    <row r="67" spans="1:13" ht="15">
      <c r="A67" s="1"/>
      <c r="B67" s="1"/>
      <c r="C67" s="1"/>
      <c r="D67" s="1"/>
      <c r="E67" s="1"/>
      <c r="F67" s="1" t="s">
        <v>206</v>
      </c>
      <c r="G67" s="1"/>
      <c r="H67" s="1"/>
      <c r="I67" s="3">
        <v>0</v>
      </c>
      <c r="J67" s="3">
        <v>0</v>
      </c>
      <c r="K67" s="3">
        <v>6810</v>
      </c>
      <c r="L67" s="15">
        <f t="shared" si="2"/>
        <v>0</v>
      </c>
      <c r="M67" s="3">
        <v>6810</v>
      </c>
    </row>
    <row r="68" spans="1:13" ht="15">
      <c r="A68" s="1"/>
      <c r="B68" s="1"/>
      <c r="C68" s="1"/>
      <c r="D68" s="1"/>
      <c r="E68" s="1"/>
      <c r="F68" s="1" t="s">
        <v>207</v>
      </c>
      <c r="G68" s="1"/>
      <c r="H68" s="1"/>
      <c r="I68" s="3">
        <v>0</v>
      </c>
      <c r="J68" s="3">
        <v>50</v>
      </c>
      <c r="K68" s="3">
        <v>150</v>
      </c>
      <c r="L68" s="15">
        <f t="shared" si="2"/>
        <v>0.33333</v>
      </c>
      <c r="M68" s="3">
        <v>150</v>
      </c>
    </row>
    <row r="69" spans="1:13" ht="15">
      <c r="A69" s="1"/>
      <c r="B69" s="1"/>
      <c r="C69" s="1"/>
      <c r="D69" s="1"/>
      <c r="E69" s="1"/>
      <c r="F69" s="1" t="s">
        <v>208</v>
      </c>
      <c r="G69" s="1"/>
      <c r="H69" s="1"/>
      <c r="I69" s="3">
        <v>0</v>
      </c>
      <c r="J69" s="3">
        <v>300</v>
      </c>
      <c r="K69" s="3">
        <v>500</v>
      </c>
      <c r="L69" s="15">
        <f t="shared" si="2"/>
        <v>0.6</v>
      </c>
      <c r="M69" s="3">
        <v>500</v>
      </c>
    </row>
    <row r="70" spans="1:13" ht="15">
      <c r="A70" s="1"/>
      <c r="B70" s="1"/>
      <c r="C70" s="1"/>
      <c r="D70" s="1"/>
      <c r="E70" s="1"/>
      <c r="F70" s="1" t="s">
        <v>209</v>
      </c>
      <c r="G70" s="1"/>
      <c r="H70" s="1"/>
      <c r="I70" s="3">
        <v>0</v>
      </c>
      <c r="J70" s="3">
        <v>125</v>
      </c>
      <c r="K70" s="3">
        <v>625</v>
      </c>
      <c r="L70" s="15">
        <f t="shared" si="2"/>
        <v>0.2</v>
      </c>
      <c r="M70" s="3">
        <v>625</v>
      </c>
    </row>
    <row r="71" spans="1:13" ht="15">
      <c r="A71" s="1"/>
      <c r="B71" s="1"/>
      <c r="C71" s="1"/>
      <c r="D71" s="1"/>
      <c r="E71" s="1"/>
      <c r="F71" s="1" t="s">
        <v>210</v>
      </c>
      <c r="G71" s="1"/>
      <c r="H71" s="1"/>
      <c r="I71" s="3">
        <v>0</v>
      </c>
      <c r="J71" s="3">
        <v>2700</v>
      </c>
      <c r="K71" s="3">
        <v>500</v>
      </c>
      <c r="L71" s="15">
        <f t="shared" si="2"/>
        <v>5.4</v>
      </c>
      <c r="M71" s="3">
        <v>500</v>
      </c>
    </row>
    <row r="72" spans="1:13" ht="15">
      <c r="A72" s="1"/>
      <c r="B72" s="1"/>
      <c r="C72" s="1"/>
      <c r="D72" s="1"/>
      <c r="E72" s="1"/>
      <c r="F72" s="1" t="s">
        <v>211</v>
      </c>
      <c r="G72" s="1"/>
      <c r="H72" s="1"/>
      <c r="I72" s="3">
        <v>0</v>
      </c>
      <c r="J72" s="3">
        <v>0</v>
      </c>
      <c r="K72" s="3">
        <v>100</v>
      </c>
      <c r="L72" s="15">
        <f t="shared" si="2"/>
        <v>0</v>
      </c>
      <c r="M72" s="3">
        <v>100</v>
      </c>
    </row>
    <row r="73" spans="1:13" ht="15">
      <c r="A73" s="1"/>
      <c r="B73" s="1"/>
      <c r="C73" s="1"/>
      <c r="D73" s="1"/>
      <c r="E73" s="1"/>
      <c r="F73" s="1" t="s">
        <v>212</v>
      </c>
      <c r="G73" s="1"/>
      <c r="H73" s="1"/>
      <c r="I73" s="3"/>
      <c r="J73" s="3"/>
      <c r="K73" s="3"/>
      <c r="L73" s="15"/>
      <c r="M73" s="3"/>
    </row>
    <row r="74" spans="1:13" ht="15">
      <c r="A74" s="1"/>
      <c r="B74" s="1"/>
      <c r="C74" s="1"/>
      <c r="D74" s="1"/>
      <c r="E74" s="1"/>
      <c r="F74" s="1"/>
      <c r="G74" s="1" t="s">
        <v>213</v>
      </c>
      <c r="H74" s="1"/>
      <c r="I74" s="3">
        <v>0</v>
      </c>
      <c r="J74" s="3">
        <v>140</v>
      </c>
      <c r="K74" s="3">
        <v>5000</v>
      </c>
      <c r="L74" s="15">
        <f>ROUND(IF(K74=0,IF(J74=0,0,1),J74/K74),5)</f>
        <v>0.028</v>
      </c>
      <c r="M74" s="3">
        <v>5000</v>
      </c>
    </row>
    <row r="75" spans="1:13" ht="15">
      <c r="A75" s="1"/>
      <c r="B75" s="1"/>
      <c r="C75" s="1"/>
      <c r="D75" s="1"/>
      <c r="E75" s="1"/>
      <c r="F75" s="1"/>
      <c r="G75" s="1" t="s">
        <v>214</v>
      </c>
      <c r="H75" s="1"/>
      <c r="I75" s="3">
        <v>0</v>
      </c>
      <c r="J75" s="3">
        <v>2100</v>
      </c>
      <c r="K75" s="3">
        <v>2100</v>
      </c>
      <c r="L75" s="15">
        <f>ROUND(IF(K75=0,IF(J75=0,0,1),J75/K75),5)</f>
        <v>1</v>
      </c>
      <c r="M75" s="3">
        <v>2100</v>
      </c>
    </row>
    <row r="76" spans="1:13" ht="15">
      <c r="A76" s="1"/>
      <c r="B76" s="1"/>
      <c r="C76" s="1"/>
      <c r="D76" s="1"/>
      <c r="E76" s="1"/>
      <c r="F76" s="1"/>
      <c r="G76" s="1" t="s">
        <v>215</v>
      </c>
      <c r="H76" s="1"/>
      <c r="I76" s="3">
        <v>0</v>
      </c>
      <c r="J76" s="3">
        <v>750</v>
      </c>
      <c r="K76" s="3">
        <v>2100</v>
      </c>
      <c r="L76" s="15">
        <f>ROUND(IF(K76=0,IF(J76=0,0,1),J76/K76),5)</f>
        <v>0.35714</v>
      </c>
      <c r="M76" s="3">
        <v>2100</v>
      </c>
    </row>
    <row r="77" spans="1:13" ht="15">
      <c r="A77" s="1"/>
      <c r="B77" s="1"/>
      <c r="C77" s="1"/>
      <c r="D77" s="1"/>
      <c r="E77" s="1"/>
      <c r="F77" s="1"/>
      <c r="G77" s="1" t="s">
        <v>216</v>
      </c>
      <c r="H77" s="1"/>
      <c r="I77" s="3">
        <v>0</v>
      </c>
      <c r="J77" s="3">
        <v>0</v>
      </c>
      <c r="K77" s="3">
        <v>1400</v>
      </c>
      <c r="L77" s="15">
        <f>ROUND(IF(K77=0,IF(J77=0,0,1),J77/K77),5)</f>
        <v>0</v>
      </c>
      <c r="M77" s="3">
        <v>1400</v>
      </c>
    </row>
    <row r="78" spans="1:13" ht="15">
      <c r="A78" s="1"/>
      <c r="B78" s="1"/>
      <c r="C78" s="1"/>
      <c r="D78" s="1"/>
      <c r="E78" s="1"/>
      <c r="F78" s="1"/>
      <c r="G78" s="1" t="s">
        <v>217</v>
      </c>
      <c r="H78" s="1"/>
      <c r="I78" s="3">
        <v>0</v>
      </c>
      <c r="J78" s="3">
        <v>980</v>
      </c>
      <c r="K78" s="3">
        <v>1400</v>
      </c>
      <c r="L78" s="15">
        <f>ROUND(IF(K78=0,IF(J78=0,0,1),J78/K78),5)</f>
        <v>0.7</v>
      </c>
      <c r="M78" s="3">
        <v>1400</v>
      </c>
    </row>
    <row r="79" spans="1:13" ht="15">
      <c r="A79" s="1"/>
      <c r="B79" s="1"/>
      <c r="C79" s="1"/>
      <c r="D79" s="1"/>
      <c r="E79" s="1"/>
      <c r="F79" s="1"/>
      <c r="G79" s="1" t="s">
        <v>218</v>
      </c>
      <c r="H79" s="1"/>
      <c r="I79" s="3">
        <v>0</v>
      </c>
      <c r="J79" s="3">
        <v>1260</v>
      </c>
      <c r="K79" s="3"/>
      <c r="L79" s="15"/>
      <c r="M79" s="3"/>
    </row>
    <row r="80" spans="1:13" ht="15">
      <c r="A80" s="1"/>
      <c r="B80" s="1"/>
      <c r="C80" s="1"/>
      <c r="D80" s="1"/>
      <c r="E80" s="1"/>
      <c r="F80" s="1"/>
      <c r="G80" s="1" t="s">
        <v>219</v>
      </c>
      <c r="H80" s="1"/>
      <c r="I80" s="3">
        <v>0</v>
      </c>
      <c r="J80" s="3">
        <v>1800</v>
      </c>
      <c r="K80" s="3"/>
      <c r="L80" s="15"/>
      <c r="M80" s="3"/>
    </row>
    <row r="81" spans="1:13" ht="15.75" thickBot="1">
      <c r="A81" s="1"/>
      <c r="B81" s="1"/>
      <c r="C81" s="1"/>
      <c r="D81" s="1"/>
      <c r="E81" s="1"/>
      <c r="F81" s="1"/>
      <c r="G81" s="1" t="s">
        <v>220</v>
      </c>
      <c r="H81" s="1"/>
      <c r="I81" s="4">
        <v>0</v>
      </c>
      <c r="J81" s="4">
        <v>300</v>
      </c>
      <c r="K81" s="4"/>
      <c r="L81" s="16"/>
      <c r="M81" s="4"/>
    </row>
    <row r="82" spans="1:13" ht="15">
      <c r="A82" s="1"/>
      <c r="B82" s="1"/>
      <c r="C82" s="1"/>
      <c r="D82" s="1"/>
      <c r="E82" s="1"/>
      <c r="F82" s="1" t="s">
        <v>221</v>
      </c>
      <c r="G82" s="1"/>
      <c r="H82" s="1"/>
      <c r="I82" s="3">
        <f>ROUND(SUM(I73:I81),5)</f>
        <v>0</v>
      </c>
      <c r="J82" s="3">
        <f>ROUND(SUM(J73:J81),5)</f>
        <v>7330</v>
      </c>
      <c r="K82" s="3">
        <f>ROUND(SUM(K73:K81),5)</f>
        <v>12000</v>
      </c>
      <c r="L82" s="15">
        <f>ROUND(IF(K82=0,IF(J82=0,0,1),J82/K82),5)</f>
        <v>0.61083</v>
      </c>
      <c r="M82" s="3">
        <f>ROUND(SUM(M73:M81),5)</f>
        <v>12000</v>
      </c>
    </row>
    <row r="83" spans="1:13" ht="30" customHeight="1">
      <c r="A83" s="1"/>
      <c r="B83" s="1"/>
      <c r="C83" s="1"/>
      <c r="D83" s="1"/>
      <c r="E83" s="1"/>
      <c r="F83" s="1" t="s">
        <v>222</v>
      </c>
      <c r="G83" s="1"/>
      <c r="H83" s="1"/>
      <c r="I83" s="3">
        <v>0</v>
      </c>
      <c r="J83" s="3">
        <v>300</v>
      </c>
      <c r="K83" s="3">
        <v>600</v>
      </c>
      <c r="L83" s="15">
        <f>ROUND(IF(K83=0,IF(J83=0,0,1),J83/K83),5)</f>
        <v>0.5</v>
      </c>
      <c r="M83" s="3">
        <v>600</v>
      </c>
    </row>
    <row r="84" spans="1:13" ht="15">
      <c r="A84" s="1"/>
      <c r="B84" s="1"/>
      <c r="C84" s="1"/>
      <c r="D84" s="1"/>
      <c r="E84" s="1"/>
      <c r="F84" s="1" t="s">
        <v>223</v>
      </c>
      <c r="G84" s="1"/>
      <c r="H84" s="1"/>
      <c r="I84" s="3">
        <v>0</v>
      </c>
      <c r="J84" s="3">
        <v>320</v>
      </c>
      <c r="K84" s="3"/>
      <c r="L84" s="15"/>
      <c r="M84" s="3"/>
    </row>
    <row r="85" spans="1:13" ht="15.75" thickBot="1">
      <c r="A85" s="1"/>
      <c r="B85" s="1"/>
      <c r="C85" s="1"/>
      <c r="D85" s="1"/>
      <c r="E85" s="1"/>
      <c r="F85" s="1" t="s">
        <v>224</v>
      </c>
      <c r="G85" s="1"/>
      <c r="H85" s="1"/>
      <c r="I85" s="4">
        <v>0</v>
      </c>
      <c r="J85" s="4">
        <v>160</v>
      </c>
      <c r="K85" s="4">
        <v>160</v>
      </c>
      <c r="L85" s="16">
        <f>ROUND(IF(K85=0,IF(J85=0,0,1),J85/K85),5)</f>
        <v>1</v>
      </c>
      <c r="M85" s="4">
        <v>160</v>
      </c>
    </row>
    <row r="86" spans="1:13" ht="15">
      <c r="A86" s="1"/>
      <c r="B86" s="1"/>
      <c r="C86" s="1"/>
      <c r="D86" s="1"/>
      <c r="E86" s="1" t="s">
        <v>225</v>
      </c>
      <c r="F86" s="1"/>
      <c r="G86" s="1"/>
      <c r="H86" s="1"/>
      <c r="I86" s="3">
        <f>ROUND(SUM(I62:I72)+SUM(I82:I85),5)</f>
        <v>0</v>
      </c>
      <c r="J86" s="3">
        <f>ROUND(SUM(J62:J72)+SUM(J82:J85),5)</f>
        <v>41668</v>
      </c>
      <c r="K86" s="3">
        <f>ROUND(SUM(K62:K72)+SUM(K82:K85),5)</f>
        <v>60220</v>
      </c>
      <c r="L86" s="15">
        <f>ROUND(IF(K86=0,IF(J86=0,0,1),J86/K86),5)</f>
        <v>0.69193</v>
      </c>
      <c r="M86" s="3">
        <f>ROUND(SUM(M62:M72)+SUM(M82:M85),5)</f>
        <v>60220</v>
      </c>
    </row>
    <row r="87" spans="1:13" ht="30" customHeight="1">
      <c r="A87" s="1"/>
      <c r="B87" s="1"/>
      <c r="C87" s="1"/>
      <c r="D87" s="1"/>
      <c r="E87" s="1" t="s">
        <v>226</v>
      </c>
      <c r="F87" s="1"/>
      <c r="G87" s="1"/>
      <c r="H87" s="1"/>
      <c r="I87" s="3">
        <v>0</v>
      </c>
      <c r="J87" s="3">
        <v>360</v>
      </c>
      <c r="K87" s="3">
        <v>280</v>
      </c>
      <c r="L87" s="15">
        <f>ROUND(IF(K87=0,IF(J87=0,0,1),J87/K87),5)</f>
        <v>1.28571</v>
      </c>
      <c r="M87" s="3">
        <v>280</v>
      </c>
    </row>
    <row r="88" spans="1:13" ht="15">
      <c r="A88" s="1"/>
      <c r="B88" s="1"/>
      <c r="C88" s="1"/>
      <c r="D88" s="1"/>
      <c r="E88" s="1" t="s">
        <v>227</v>
      </c>
      <c r="F88" s="1"/>
      <c r="G88" s="1"/>
      <c r="H88" s="1"/>
      <c r="I88" s="3">
        <v>0</v>
      </c>
      <c r="J88" s="3">
        <v>1000</v>
      </c>
      <c r="K88" s="3">
        <v>1000</v>
      </c>
      <c r="L88" s="15">
        <f>ROUND(IF(K88=0,IF(J88=0,0,1),J88/K88),5)</f>
        <v>1</v>
      </c>
      <c r="M88" s="3">
        <v>1000</v>
      </c>
    </row>
    <row r="89" spans="1:13" ht="15">
      <c r="A89" s="1"/>
      <c r="B89" s="1"/>
      <c r="C89" s="1"/>
      <c r="D89" s="1"/>
      <c r="E89" s="1" t="s">
        <v>228</v>
      </c>
      <c r="F89" s="1"/>
      <c r="G89" s="1"/>
      <c r="H89" s="1"/>
      <c r="I89" s="3"/>
      <c r="J89" s="3"/>
      <c r="K89" s="3"/>
      <c r="L89" s="15"/>
      <c r="M89" s="3"/>
    </row>
    <row r="90" spans="1:13" ht="15">
      <c r="A90" s="1"/>
      <c r="B90" s="1"/>
      <c r="C90" s="1"/>
      <c r="D90" s="1"/>
      <c r="E90" s="1"/>
      <c r="F90" s="1" t="s">
        <v>229</v>
      </c>
      <c r="G90" s="1"/>
      <c r="H90" s="1"/>
      <c r="I90" s="3">
        <v>20</v>
      </c>
      <c r="J90" s="3">
        <v>680</v>
      </c>
      <c r="K90" s="3"/>
      <c r="L90" s="15"/>
      <c r="M90" s="3"/>
    </row>
    <row r="91" spans="1:13" ht="15">
      <c r="A91" s="1"/>
      <c r="B91" s="1"/>
      <c r="C91" s="1"/>
      <c r="D91" s="1"/>
      <c r="E91" s="1"/>
      <c r="F91" s="1" t="s">
        <v>230</v>
      </c>
      <c r="G91" s="1"/>
      <c r="H91" s="1"/>
      <c r="I91" s="3"/>
      <c r="J91" s="3"/>
      <c r="K91" s="3"/>
      <c r="L91" s="15"/>
      <c r="M91" s="3"/>
    </row>
    <row r="92" spans="1:13" ht="15">
      <c r="A92" s="1"/>
      <c r="B92" s="1"/>
      <c r="C92" s="1"/>
      <c r="D92" s="1"/>
      <c r="E92" s="1"/>
      <c r="F92" s="1"/>
      <c r="G92" s="1" t="s">
        <v>231</v>
      </c>
      <c r="H92" s="1"/>
      <c r="I92" s="3">
        <v>0</v>
      </c>
      <c r="J92" s="3">
        <v>16</v>
      </c>
      <c r="K92" s="3"/>
      <c r="L92" s="15"/>
      <c r="M92" s="3"/>
    </row>
    <row r="93" spans="1:13" ht="15">
      <c r="A93" s="1"/>
      <c r="B93" s="1"/>
      <c r="C93" s="1"/>
      <c r="D93" s="1"/>
      <c r="E93" s="1"/>
      <c r="F93" s="1"/>
      <c r="G93" s="1" t="s">
        <v>232</v>
      </c>
      <c r="H93" s="1"/>
      <c r="I93" s="3">
        <v>0</v>
      </c>
      <c r="J93" s="3">
        <v>9</v>
      </c>
      <c r="K93" s="3"/>
      <c r="L93" s="15"/>
      <c r="M93" s="3"/>
    </row>
    <row r="94" spans="1:13" ht="15.75" thickBot="1">
      <c r="A94" s="1"/>
      <c r="B94" s="1"/>
      <c r="C94" s="1"/>
      <c r="D94" s="1"/>
      <c r="E94" s="1"/>
      <c r="F94" s="1"/>
      <c r="G94" s="1" t="s">
        <v>233</v>
      </c>
      <c r="H94" s="1"/>
      <c r="I94" s="4">
        <v>115</v>
      </c>
      <c r="J94" s="4">
        <v>355</v>
      </c>
      <c r="K94" s="3"/>
      <c r="L94" s="15"/>
      <c r="M94" s="3"/>
    </row>
    <row r="95" spans="1:13" ht="15">
      <c r="A95" s="1"/>
      <c r="B95" s="1"/>
      <c r="C95" s="1"/>
      <c r="D95" s="1"/>
      <c r="E95" s="1"/>
      <c r="F95" s="1" t="s">
        <v>234</v>
      </c>
      <c r="G95" s="1"/>
      <c r="H95" s="1"/>
      <c r="I95" s="3">
        <f>ROUND(SUM(I91:I94),5)</f>
        <v>115</v>
      </c>
      <c r="J95" s="3">
        <f>ROUND(SUM(J91:J94),5)</f>
        <v>380</v>
      </c>
      <c r="K95" s="3"/>
      <c r="L95" s="15"/>
      <c r="M95" s="3"/>
    </row>
    <row r="96" spans="1:13" ht="30" customHeight="1">
      <c r="A96" s="1"/>
      <c r="B96" s="1"/>
      <c r="C96" s="1"/>
      <c r="D96" s="1"/>
      <c r="E96" s="1"/>
      <c r="F96" s="1" t="s">
        <v>235</v>
      </c>
      <c r="G96" s="1"/>
      <c r="H96" s="1"/>
      <c r="I96" s="3">
        <v>90</v>
      </c>
      <c r="J96" s="3">
        <v>150</v>
      </c>
      <c r="K96" s="3"/>
      <c r="L96" s="15"/>
      <c r="M96" s="3"/>
    </row>
    <row r="97" spans="1:13" ht="15.75" thickBot="1">
      <c r="A97" s="1"/>
      <c r="B97" s="1"/>
      <c r="C97" s="1"/>
      <c r="D97" s="1"/>
      <c r="E97" s="1"/>
      <c r="F97" s="1" t="s">
        <v>236</v>
      </c>
      <c r="G97" s="1"/>
      <c r="H97" s="1"/>
      <c r="I97" s="4">
        <v>0</v>
      </c>
      <c r="J97" s="4">
        <v>3</v>
      </c>
      <c r="K97" s="3"/>
      <c r="L97" s="15"/>
      <c r="M97" s="3"/>
    </row>
    <row r="98" spans="1:13" ht="15">
      <c r="A98" s="1"/>
      <c r="B98" s="1"/>
      <c r="C98" s="1"/>
      <c r="D98" s="1"/>
      <c r="E98" s="1" t="s">
        <v>237</v>
      </c>
      <c r="F98" s="1"/>
      <c r="G98" s="1"/>
      <c r="H98" s="1"/>
      <c r="I98" s="3">
        <f>ROUND(SUM(I89:I90)+SUM(I95:I97),5)</f>
        <v>225</v>
      </c>
      <c r="J98" s="3">
        <f>ROUND(SUM(J89:J90)+SUM(J95:J97),5)</f>
        <v>1213</v>
      </c>
      <c r="K98" s="3"/>
      <c r="L98" s="15"/>
      <c r="M98" s="3"/>
    </row>
    <row r="99" spans="1:13" ht="30" customHeight="1" thickBot="1">
      <c r="A99" s="1"/>
      <c r="B99" s="1"/>
      <c r="C99" s="1"/>
      <c r="D99" s="1"/>
      <c r="E99" s="1" t="s">
        <v>238</v>
      </c>
      <c r="F99" s="1"/>
      <c r="G99" s="1"/>
      <c r="H99" s="1"/>
      <c r="I99" s="5">
        <v>78.89</v>
      </c>
      <c r="J99" s="5">
        <v>902.77</v>
      </c>
      <c r="K99" s="5">
        <v>1875</v>
      </c>
      <c r="L99" s="17">
        <f>ROUND(IF(K99=0,IF(J99=0,0,1),J99/K99),5)</f>
        <v>0.48148</v>
      </c>
      <c r="M99" s="5">
        <v>1875</v>
      </c>
    </row>
    <row r="100" spans="1:13" ht="15.75" thickBot="1">
      <c r="A100" s="1"/>
      <c r="B100" s="1"/>
      <c r="C100" s="1"/>
      <c r="D100" s="1" t="s">
        <v>239</v>
      </c>
      <c r="E100" s="1"/>
      <c r="F100" s="1"/>
      <c r="G100" s="1"/>
      <c r="H100" s="1"/>
      <c r="I100" s="9">
        <f>ROUND(I4+I32+I38+I44+I54+I61+SUM(I86:I88)+SUM(I98:I99),5)</f>
        <v>4379.84</v>
      </c>
      <c r="J100" s="9">
        <f>ROUND(J4+J32+J38+J44+J54+J61+SUM(J86:J88)+SUM(J98:J99),5)</f>
        <v>155253.91</v>
      </c>
      <c r="K100" s="9">
        <f>ROUND(K4+K32+K38+K44+K54+K61+SUM(K86:K88)+SUM(K98:K99),5)</f>
        <v>203990</v>
      </c>
      <c r="L100" s="18">
        <f>ROUND(IF(K100=0,IF(J100=0,0,1),J100/K100),5)</f>
        <v>0.76109</v>
      </c>
      <c r="M100" s="9">
        <f>ROUND(M4+M32+M38+M44+M54+M61+SUM(M86:M88)+SUM(M98:M99),5)</f>
        <v>203990</v>
      </c>
    </row>
    <row r="101" spans="1:13" ht="30" customHeight="1">
      <c r="A101" s="1"/>
      <c r="B101" s="1"/>
      <c r="C101" s="1" t="s">
        <v>239</v>
      </c>
      <c r="D101" s="1"/>
      <c r="E101" s="1"/>
      <c r="F101" s="1"/>
      <c r="G101" s="1"/>
      <c r="H101" s="1"/>
      <c r="I101" s="3">
        <f>I100</f>
        <v>4379.84</v>
      </c>
      <c r="J101" s="3">
        <f>J100</f>
        <v>155253.91</v>
      </c>
      <c r="K101" s="3">
        <f>K100</f>
        <v>203990</v>
      </c>
      <c r="L101" s="15">
        <f>ROUND(IF(K101=0,IF(J101=0,0,1),J101/K101),5)</f>
        <v>0.76109</v>
      </c>
      <c r="M101" s="3">
        <f>M100</f>
        <v>203990</v>
      </c>
    </row>
    <row r="102" spans="1:13" ht="30" customHeight="1">
      <c r="A102" s="1"/>
      <c r="B102" s="1"/>
      <c r="C102" s="1"/>
      <c r="D102" s="1" t="s">
        <v>240</v>
      </c>
      <c r="E102" s="1"/>
      <c r="F102" s="1"/>
      <c r="G102" s="1"/>
      <c r="H102" s="1"/>
      <c r="I102" s="3"/>
      <c r="J102" s="3"/>
      <c r="K102" s="3"/>
      <c r="L102" s="15"/>
      <c r="M102" s="3"/>
    </row>
    <row r="103" spans="1:13" ht="15">
      <c r="A103" s="1"/>
      <c r="B103" s="1"/>
      <c r="C103" s="1"/>
      <c r="D103" s="1"/>
      <c r="E103" s="1" t="s">
        <v>414</v>
      </c>
      <c r="F103" s="1"/>
      <c r="G103" s="1"/>
      <c r="H103" s="1"/>
      <c r="I103" s="3">
        <v>2707.5</v>
      </c>
      <c r="J103" s="3">
        <v>2707.5</v>
      </c>
      <c r="K103" s="3"/>
      <c r="L103" s="15"/>
      <c r="M103" s="3"/>
    </row>
    <row r="104" spans="1:13" ht="15">
      <c r="A104" s="1"/>
      <c r="B104" s="1"/>
      <c r="C104" s="1"/>
      <c r="D104" s="1"/>
      <c r="E104" s="1" t="s">
        <v>241</v>
      </c>
      <c r="F104" s="1"/>
      <c r="G104" s="1"/>
      <c r="H104" s="1"/>
      <c r="I104" s="3"/>
      <c r="J104" s="3"/>
      <c r="K104" s="3"/>
      <c r="L104" s="15"/>
      <c r="M104" s="3"/>
    </row>
    <row r="105" spans="1:13" ht="15">
      <c r="A105" s="1"/>
      <c r="B105" s="1"/>
      <c r="C105" s="1"/>
      <c r="D105" s="1"/>
      <c r="E105" s="1"/>
      <c r="F105" s="1" t="s">
        <v>242</v>
      </c>
      <c r="G105" s="1"/>
      <c r="H105" s="1"/>
      <c r="I105" s="3"/>
      <c r="J105" s="3"/>
      <c r="K105" s="3"/>
      <c r="L105" s="15"/>
      <c r="M105" s="3"/>
    </row>
    <row r="106" spans="1:13" ht="15">
      <c r="A106" s="1"/>
      <c r="B106" s="1"/>
      <c r="C106" s="1"/>
      <c r="D106" s="1"/>
      <c r="E106" s="1"/>
      <c r="F106" s="1"/>
      <c r="G106" s="1" t="s">
        <v>243</v>
      </c>
      <c r="H106" s="1"/>
      <c r="I106" s="3">
        <v>0</v>
      </c>
      <c r="J106" s="3">
        <v>963.11</v>
      </c>
      <c r="K106" s="3">
        <v>1000</v>
      </c>
      <c r="L106" s="15">
        <f>ROUND(IF(K106=0,IF(J106=0,0,1),J106/K106),5)</f>
        <v>0.96311</v>
      </c>
      <c r="M106" s="3">
        <v>1000</v>
      </c>
    </row>
    <row r="107" spans="1:13" ht="15">
      <c r="A107" s="1"/>
      <c r="B107" s="1"/>
      <c r="C107" s="1"/>
      <c r="D107" s="1"/>
      <c r="E107" s="1"/>
      <c r="F107" s="1"/>
      <c r="G107" s="1" t="s">
        <v>244</v>
      </c>
      <c r="H107" s="1"/>
      <c r="I107" s="3">
        <v>0</v>
      </c>
      <c r="J107" s="3">
        <v>0</v>
      </c>
      <c r="K107" s="3">
        <v>500</v>
      </c>
      <c r="L107" s="15">
        <f>ROUND(IF(K107=0,IF(J107=0,0,1),J107/K107),5)</f>
        <v>0</v>
      </c>
      <c r="M107" s="3">
        <v>500</v>
      </c>
    </row>
    <row r="108" spans="1:13" ht="15.75" thickBot="1">
      <c r="A108" s="1"/>
      <c r="B108" s="1"/>
      <c r="C108" s="1"/>
      <c r="D108" s="1"/>
      <c r="E108" s="1"/>
      <c r="F108" s="1"/>
      <c r="G108" s="1" t="s">
        <v>245</v>
      </c>
      <c r="H108" s="1"/>
      <c r="I108" s="4">
        <v>0</v>
      </c>
      <c r="J108" s="4">
        <v>1156</v>
      </c>
      <c r="K108" s="4">
        <v>3500</v>
      </c>
      <c r="L108" s="16">
        <f>ROUND(IF(K108=0,IF(J108=0,0,1),J108/K108),5)</f>
        <v>0.33029</v>
      </c>
      <c r="M108" s="4">
        <v>3500</v>
      </c>
    </row>
    <row r="109" spans="1:13" ht="15">
      <c r="A109" s="1"/>
      <c r="B109" s="1"/>
      <c r="C109" s="1"/>
      <c r="D109" s="1"/>
      <c r="E109" s="1"/>
      <c r="F109" s="1" t="s">
        <v>246</v>
      </c>
      <c r="G109" s="1"/>
      <c r="H109" s="1"/>
      <c r="I109" s="3">
        <f>ROUND(SUM(I105:I108),5)</f>
        <v>0</v>
      </c>
      <c r="J109" s="3">
        <f>ROUND(SUM(J105:J108),5)</f>
        <v>2119.11</v>
      </c>
      <c r="K109" s="3">
        <f>ROUND(SUM(K105:K108),5)</f>
        <v>5000</v>
      </c>
      <c r="L109" s="15">
        <f>ROUND(IF(K109=0,IF(J109=0,0,1),J109/K109),5)</f>
        <v>0.42382</v>
      </c>
      <c r="M109" s="3">
        <f>ROUND(SUM(M105:M108),5)</f>
        <v>5000</v>
      </c>
    </row>
    <row r="110" spans="1:13" ht="30" customHeight="1">
      <c r="A110" s="1"/>
      <c r="B110" s="1"/>
      <c r="C110" s="1"/>
      <c r="D110" s="1"/>
      <c r="E110" s="1"/>
      <c r="F110" s="1" t="s">
        <v>247</v>
      </c>
      <c r="G110" s="1"/>
      <c r="H110" s="1"/>
      <c r="I110" s="3"/>
      <c r="J110" s="3"/>
      <c r="K110" s="3"/>
      <c r="L110" s="15"/>
      <c r="M110" s="3"/>
    </row>
    <row r="111" spans="1:13" ht="15">
      <c r="A111" s="1"/>
      <c r="B111" s="1"/>
      <c r="C111" s="1"/>
      <c r="D111" s="1"/>
      <c r="E111" s="1"/>
      <c r="F111" s="1"/>
      <c r="G111" s="1" t="s">
        <v>248</v>
      </c>
      <c r="H111" s="1"/>
      <c r="I111" s="3">
        <v>24.48</v>
      </c>
      <c r="J111" s="3">
        <v>485.57</v>
      </c>
      <c r="K111" s="3">
        <v>500</v>
      </c>
      <c r="L111" s="15">
        <f>ROUND(IF(K111=0,IF(J111=0,0,1),J111/K111),5)</f>
        <v>0.97114</v>
      </c>
      <c r="M111" s="3">
        <v>500</v>
      </c>
    </row>
    <row r="112" spans="1:13" ht="15.75" thickBot="1">
      <c r="A112" s="1"/>
      <c r="B112" s="1"/>
      <c r="C112" s="1"/>
      <c r="D112" s="1"/>
      <c r="E112" s="1"/>
      <c r="F112" s="1"/>
      <c r="G112" s="1" t="s">
        <v>249</v>
      </c>
      <c r="H112" s="1"/>
      <c r="I112" s="4">
        <v>0</v>
      </c>
      <c r="J112" s="4">
        <v>0</v>
      </c>
      <c r="K112" s="4">
        <v>500</v>
      </c>
      <c r="L112" s="16">
        <f>ROUND(IF(K112=0,IF(J112=0,0,1),J112/K112),5)</f>
        <v>0</v>
      </c>
      <c r="M112" s="4">
        <v>500</v>
      </c>
    </row>
    <row r="113" spans="1:13" ht="15">
      <c r="A113" s="1"/>
      <c r="B113" s="1"/>
      <c r="C113" s="1"/>
      <c r="D113" s="1"/>
      <c r="E113" s="1"/>
      <c r="F113" s="1" t="s">
        <v>250</v>
      </c>
      <c r="G113" s="1"/>
      <c r="H113" s="1"/>
      <c r="I113" s="3">
        <f>ROUND(SUM(I110:I112),5)</f>
        <v>24.48</v>
      </c>
      <c r="J113" s="3">
        <f>ROUND(SUM(J110:J112),5)</f>
        <v>485.57</v>
      </c>
      <c r="K113" s="3">
        <f>ROUND(SUM(K110:K112),5)</f>
        <v>1000</v>
      </c>
      <c r="L113" s="15">
        <f>ROUND(IF(K113=0,IF(J113=0,0,1),J113/K113),5)</f>
        <v>0.48557</v>
      </c>
      <c r="M113" s="3">
        <f>ROUND(SUM(M110:M112),5)</f>
        <v>1000</v>
      </c>
    </row>
    <row r="114" spans="1:13" ht="30" customHeight="1">
      <c r="A114" s="1"/>
      <c r="B114" s="1"/>
      <c r="C114" s="1"/>
      <c r="D114" s="1"/>
      <c r="E114" s="1"/>
      <c r="F114" s="1" t="s">
        <v>251</v>
      </c>
      <c r="G114" s="1"/>
      <c r="H114" s="1"/>
      <c r="I114" s="3"/>
      <c r="J114" s="3"/>
      <c r="K114" s="3"/>
      <c r="L114" s="15"/>
      <c r="M114" s="3"/>
    </row>
    <row r="115" spans="1:13" ht="15">
      <c r="A115" s="1"/>
      <c r="B115" s="1"/>
      <c r="C115" s="1"/>
      <c r="D115" s="1"/>
      <c r="E115" s="1"/>
      <c r="F115" s="1"/>
      <c r="G115" s="1" t="s">
        <v>252</v>
      </c>
      <c r="H115" s="1"/>
      <c r="I115" s="3">
        <v>0</v>
      </c>
      <c r="J115" s="3">
        <v>169.17</v>
      </c>
      <c r="K115" s="3"/>
      <c r="L115" s="15"/>
      <c r="M115" s="3"/>
    </row>
    <row r="116" spans="1:13" ht="15.75" thickBot="1">
      <c r="A116" s="1"/>
      <c r="B116" s="1"/>
      <c r="C116" s="1"/>
      <c r="D116" s="1"/>
      <c r="E116" s="1"/>
      <c r="F116" s="1"/>
      <c r="G116" s="1" t="s">
        <v>253</v>
      </c>
      <c r="H116" s="1"/>
      <c r="I116" s="4">
        <v>0</v>
      </c>
      <c r="J116" s="4">
        <v>0</v>
      </c>
      <c r="K116" s="4">
        <v>1000</v>
      </c>
      <c r="L116" s="16">
        <f>ROUND(IF(K116=0,IF(J116=0,0,1),J116/K116),5)</f>
        <v>0</v>
      </c>
      <c r="M116" s="4">
        <v>1000</v>
      </c>
    </row>
    <row r="117" spans="1:13" ht="15">
      <c r="A117" s="1"/>
      <c r="B117" s="1"/>
      <c r="C117" s="1"/>
      <c r="D117" s="1"/>
      <c r="E117" s="1"/>
      <c r="F117" s="1" t="s">
        <v>254</v>
      </c>
      <c r="G117" s="1"/>
      <c r="H117" s="1"/>
      <c r="I117" s="3">
        <f>ROUND(SUM(I114:I116),5)</f>
        <v>0</v>
      </c>
      <c r="J117" s="3">
        <f>ROUND(SUM(J114:J116),5)</f>
        <v>169.17</v>
      </c>
      <c r="K117" s="3">
        <f>ROUND(SUM(K114:K116),5)</f>
        <v>1000</v>
      </c>
      <c r="L117" s="15">
        <f>ROUND(IF(K117=0,IF(J117=0,0,1),J117/K117),5)</f>
        <v>0.16917</v>
      </c>
      <c r="M117" s="3">
        <f>ROUND(SUM(M114:M116),5)</f>
        <v>1000</v>
      </c>
    </row>
    <row r="118" spans="1:13" ht="30" customHeight="1">
      <c r="A118" s="1"/>
      <c r="B118" s="1"/>
      <c r="C118" s="1"/>
      <c r="D118" s="1"/>
      <c r="E118" s="1"/>
      <c r="F118" s="1" t="s">
        <v>255</v>
      </c>
      <c r="G118" s="1"/>
      <c r="H118" s="1"/>
      <c r="I118" s="3"/>
      <c r="J118" s="3"/>
      <c r="K118" s="3"/>
      <c r="L118" s="15"/>
      <c r="M118" s="3"/>
    </row>
    <row r="119" spans="1:13" ht="15">
      <c r="A119" s="1"/>
      <c r="B119" s="1"/>
      <c r="C119" s="1"/>
      <c r="D119" s="1"/>
      <c r="E119" s="1"/>
      <c r="F119" s="1"/>
      <c r="G119" s="1" t="s">
        <v>256</v>
      </c>
      <c r="H119" s="1"/>
      <c r="I119" s="3">
        <v>0</v>
      </c>
      <c r="J119" s="3">
        <v>877.5</v>
      </c>
      <c r="K119" s="3">
        <v>1130</v>
      </c>
      <c r="L119" s="15">
        <f aca="true" t="shared" si="3" ref="L119:L125">ROUND(IF(K119=0,IF(J119=0,0,1),J119/K119),5)</f>
        <v>0.77655</v>
      </c>
      <c r="M119" s="3">
        <v>1130</v>
      </c>
    </row>
    <row r="120" spans="1:13" ht="15">
      <c r="A120" s="1"/>
      <c r="B120" s="1"/>
      <c r="C120" s="1"/>
      <c r="D120" s="1"/>
      <c r="E120" s="1"/>
      <c r="F120" s="1"/>
      <c r="G120" s="1" t="s">
        <v>257</v>
      </c>
      <c r="H120" s="1"/>
      <c r="I120" s="3">
        <v>750</v>
      </c>
      <c r="J120" s="3">
        <v>2100</v>
      </c>
      <c r="K120" s="3">
        <v>3000</v>
      </c>
      <c r="L120" s="15">
        <f t="shared" si="3"/>
        <v>0.7</v>
      </c>
      <c r="M120" s="3">
        <v>3000</v>
      </c>
    </row>
    <row r="121" spans="1:13" ht="15">
      <c r="A121" s="1"/>
      <c r="B121" s="1"/>
      <c r="C121" s="1"/>
      <c r="D121" s="1"/>
      <c r="E121" s="1"/>
      <c r="F121" s="1"/>
      <c r="G121" s="1" t="s">
        <v>258</v>
      </c>
      <c r="H121" s="1"/>
      <c r="I121" s="3">
        <v>300</v>
      </c>
      <c r="J121" s="3">
        <v>1908</v>
      </c>
      <c r="K121" s="3">
        <v>3000</v>
      </c>
      <c r="L121" s="15">
        <f t="shared" si="3"/>
        <v>0.636</v>
      </c>
      <c r="M121" s="3">
        <v>3000</v>
      </c>
    </row>
    <row r="122" spans="1:13" ht="15">
      <c r="A122" s="1"/>
      <c r="B122" s="1"/>
      <c r="C122" s="1"/>
      <c r="D122" s="1"/>
      <c r="E122" s="1"/>
      <c r="F122" s="1"/>
      <c r="G122" s="1" t="s">
        <v>259</v>
      </c>
      <c r="H122" s="1"/>
      <c r="I122" s="3">
        <v>750</v>
      </c>
      <c r="J122" s="3">
        <v>1950</v>
      </c>
      <c r="K122" s="3">
        <v>3000</v>
      </c>
      <c r="L122" s="15">
        <f t="shared" si="3"/>
        <v>0.65</v>
      </c>
      <c r="M122" s="3">
        <v>3000</v>
      </c>
    </row>
    <row r="123" spans="1:13" ht="15.75" thickBot="1">
      <c r="A123" s="1"/>
      <c r="B123" s="1"/>
      <c r="C123" s="1"/>
      <c r="D123" s="1"/>
      <c r="E123" s="1"/>
      <c r="F123" s="1"/>
      <c r="G123" s="1" t="s">
        <v>260</v>
      </c>
      <c r="H123" s="1"/>
      <c r="I123" s="4">
        <v>16.45</v>
      </c>
      <c r="J123" s="4">
        <v>16.45</v>
      </c>
      <c r="K123" s="4">
        <v>2000</v>
      </c>
      <c r="L123" s="16">
        <f t="shared" si="3"/>
        <v>0.00823</v>
      </c>
      <c r="M123" s="4">
        <v>2000</v>
      </c>
    </row>
    <row r="124" spans="1:13" ht="15">
      <c r="A124" s="1"/>
      <c r="B124" s="1"/>
      <c r="C124" s="1"/>
      <c r="D124" s="1"/>
      <c r="E124" s="1"/>
      <c r="F124" s="1" t="s">
        <v>261</v>
      </c>
      <c r="G124" s="1"/>
      <c r="H124" s="1"/>
      <c r="I124" s="3">
        <f>ROUND(SUM(I118:I123),5)</f>
        <v>1816.45</v>
      </c>
      <c r="J124" s="3">
        <f>ROUND(SUM(J118:J123),5)</f>
        <v>6851.95</v>
      </c>
      <c r="K124" s="3">
        <f>ROUND(SUM(K118:K123),5)</f>
        <v>12130</v>
      </c>
      <c r="L124" s="15">
        <f t="shared" si="3"/>
        <v>0.56488</v>
      </c>
      <c r="M124" s="3">
        <f>ROUND(SUM(M118:M123),5)</f>
        <v>12130</v>
      </c>
    </row>
    <row r="125" spans="1:13" ht="30" customHeight="1">
      <c r="A125" s="1"/>
      <c r="B125" s="1"/>
      <c r="C125" s="1"/>
      <c r="D125" s="1"/>
      <c r="E125" s="1"/>
      <c r="F125" s="1" t="s">
        <v>262</v>
      </c>
      <c r="G125" s="1"/>
      <c r="H125" s="1"/>
      <c r="I125" s="3">
        <v>277.5</v>
      </c>
      <c r="J125" s="3">
        <v>277.5</v>
      </c>
      <c r="K125" s="3">
        <v>2815</v>
      </c>
      <c r="L125" s="15">
        <f t="shared" si="3"/>
        <v>0.09858</v>
      </c>
      <c r="M125" s="3">
        <v>2815</v>
      </c>
    </row>
    <row r="126" spans="1:13" ht="15">
      <c r="A126" s="1"/>
      <c r="B126" s="1"/>
      <c r="C126" s="1"/>
      <c r="D126" s="1"/>
      <c r="E126" s="1"/>
      <c r="F126" s="1" t="s">
        <v>263</v>
      </c>
      <c r="G126" s="1"/>
      <c r="H126" s="1"/>
      <c r="I126" s="3"/>
      <c r="J126" s="3"/>
      <c r="K126" s="3"/>
      <c r="L126" s="15"/>
      <c r="M126" s="3"/>
    </row>
    <row r="127" spans="1:13" ht="15">
      <c r="A127" s="1"/>
      <c r="B127" s="1"/>
      <c r="C127" s="1"/>
      <c r="D127" s="1"/>
      <c r="E127" s="1"/>
      <c r="F127" s="1"/>
      <c r="G127" s="1" t="s">
        <v>264</v>
      </c>
      <c r="H127" s="1"/>
      <c r="I127" s="3">
        <v>0</v>
      </c>
      <c r="J127" s="3">
        <v>3685.05</v>
      </c>
      <c r="K127" s="3">
        <v>4000</v>
      </c>
      <c r="L127" s="15">
        <f>ROUND(IF(K127=0,IF(J127=0,0,1),J127/K127),5)</f>
        <v>0.92126</v>
      </c>
      <c r="M127" s="3">
        <v>4000</v>
      </c>
    </row>
    <row r="128" spans="1:13" ht="15">
      <c r="A128" s="1"/>
      <c r="B128" s="1"/>
      <c r="C128" s="1"/>
      <c r="D128" s="1"/>
      <c r="E128" s="1"/>
      <c r="F128" s="1"/>
      <c r="G128" s="1" t="s">
        <v>265</v>
      </c>
      <c r="H128" s="1"/>
      <c r="I128" s="3"/>
      <c r="J128" s="3"/>
      <c r="K128" s="3"/>
      <c r="L128" s="15"/>
      <c r="M128" s="3"/>
    </row>
    <row r="129" spans="1:13" ht="15">
      <c r="A129" s="1"/>
      <c r="B129" s="1"/>
      <c r="C129" s="1"/>
      <c r="D129" s="1"/>
      <c r="E129" s="1"/>
      <c r="F129" s="1"/>
      <c r="G129" s="1"/>
      <c r="H129" s="1" t="s">
        <v>266</v>
      </c>
      <c r="I129" s="3">
        <v>4</v>
      </c>
      <c r="J129" s="3">
        <v>13</v>
      </c>
      <c r="K129" s="3">
        <v>500</v>
      </c>
      <c r="L129" s="15">
        <f>ROUND(IF(K129=0,IF(J129=0,0,1),J129/K129),5)</f>
        <v>0.026</v>
      </c>
      <c r="M129" s="3">
        <v>500</v>
      </c>
    </row>
    <row r="130" spans="1:13" ht="15">
      <c r="A130" s="1"/>
      <c r="B130" s="1"/>
      <c r="C130" s="1"/>
      <c r="D130" s="1"/>
      <c r="E130" s="1"/>
      <c r="F130" s="1"/>
      <c r="G130" s="1"/>
      <c r="H130" s="1" t="s">
        <v>267</v>
      </c>
      <c r="I130" s="3">
        <v>0</v>
      </c>
      <c r="J130" s="3">
        <v>397.5</v>
      </c>
      <c r="K130" s="3">
        <v>4500</v>
      </c>
      <c r="L130" s="15">
        <f>ROUND(IF(K130=0,IF(J130=0,0,1),J130/K130),5)</f>
        <v>0.08833</v>
      </c>
      <c r="M130" s="3">
        <v>4500</v>
      </c>
    </row>
    <row r="131" spans="1:13" ht="15.75" thickBot="1">
      <c r="A131" s="1"/>
      <c r="B131" s="1"/>
      <c r="C131" s="1"/>
      <c r="D131" s="1"/>
      <c r="E131" s="1"/>
      <c r="F131" s="1"/>
      <c r="G131" s="1"/>
      <c r="H131" s="1" t="s">
        <v>268</v>
      </c>
      <c r="I131" s="4">
        <v>322.5</v>
      </c>
      <c r="J131" s="4">
        <v>1037.5</v>
      </c>
      <c r="K131" s="4"/>
      <c r="L131" s="16"/>
      <c r="M131" s="4"/>
    </row>
    <row r="132" spans="1:13" ht="15">
      <c r="A132" s="1"/>
      <c r="B132" s="1"/>
      <c r="C132" s="1"/>
      <c r="D132" s="1"/>
      <c r="E132" s="1"/>
      <c r="F132" s="1"/>
      <c r="G132" s="1" t="s">
        <v>269</v>
      </c>
      <c r="H132" s="1"/>
      <c r="I132" s="3">
        <f>ROUND(SUM(I128:I131),5)</f>
        <v>326.5</v>
      </c>
      <c r="J132" s="3">
        <f>ROUND(SUM(J128:J131),5)</f>
        <v>1448</v>
      </c>
      <c r="K132" s="3">
        <f>ROUND(SUM(K128:K131),5)</f>
        <v>5000</v>
      </c>
      <c r="L132" s="15">
        <f aca="true" t="shared" si="4" ref="L132:L137">ROUND(IF(K132=0,IF(J132=0,0,1),J132/K132),5)</f>
        <v>0.2896</v>
      </c>
      <c r="M132" s="3">
        <f>ROUND(SUM(M128:M131),5)</f>
        <v>5000</v>
      </c>
    </row>
    <row r="133" spans="1:13" ht="30" customHeight="1">
      <c r="A133" s="1"/>
      <c r="B133" s="1"/>
      <c r="C133" s="1"/>
      <c r="D133" s="1"/>
      <c r="E133" s="1"/>
      <c r="F133" s="1"/>
      <c r="G133" s="1" t="s">
        <v>270</v>
      </c>
      <c r="H133" s="1"/>
      <c r="I133" s="3">
        <v>0</v>
      </c>
      <c r="J133" s="3">
        <v>0</v>
      </c>
      <c r="K133" s="3">
        <v>2600</v>
      </c>
      <c r="L133" s="15">
        <f t="shared" si="4"/>
        <v>0</v>
      </c>
      <c r="M133" s="3">
        <v>2600</v>
      </c>
    </row>
    <row r="134" spans="1:13" ht="15">
      <c r="A134" s="1"/>
      <c r="B134" s="1"/>
      <c r="C134" s="1"/>
      <c r="D134" s="1"/>
      <c r="E134" s="1"/>
      <c r="F134" s="1"/>
      <c r="G134" s="1" t="s">
        <v>271</v>
      </c>
      <c r="H134" s="1"/>
      <c r="I134" s="3">
        <v>0</v>
      </c>
      <c r="J134" s="3">
        <v>0</v>
      </c>
      <c r="K134" s="3">
        <v>650</v>
      </c>
      <c r="L134" s="15">
        <f t="shared" si="4"/>
        <v>0</v>
      </c>
      <c r="M134" s="3">
        <v>650</v>
      </c>
    </row>
    <row r="135" spans="1:13" ht="15">
      <c r="A135" s="1"/>
      <c r="B135" s="1"/>
      <c r="C135" s="1"/>
      <c r="D135" s="1"/>
      <c r="E135" s="1"/>
      <c r="F135" s="1"/>
      <c r="G135" s="1" t="s">
        <v>272</v>
      </c>
      <c r="H135" s="1"/>
      <c r="I135" s="3">
        <v>0</v>
      </c>
      <c r="J135" s="3">
        <v>0</v>
      </c>
      <c r="K135" s="3">
        <v>1000</v>
      </c>
      <c r="L135" s="15">
        <f t="shared" si="4"/>
        <v>0</v>
      </c>
      <c r="M135" s="3">
        <v>1000</v>
      </c>
    </row>
    <row r="136" spans="1:13" ht="15.75" thickBot="1">
      <c r="A136" s="1"/>
      <c r="B136" s="1"/>
      <c r="C136" s="1"/>
      <c r="D136" s="1"/>
      <c r="E136" s="1"/>
      <c r="F136" s="1"/>
      <c r="G136" s="1" t="s">
        <v>273</v>
      </c>
      <c r="H136" s="1"/>
      <c r="I136" s="4">
        <v>0</v>
      </c>
      <c r="J136" s="4">
        <v>523.28</v>
      </c>
      <c r="K136" s="4">
        <v>1000</v>
      </c>
      <c r="L136" s="16">
        <f t="shared" si="4"/>
        <v>0.52328</v>
      </c>
      <c r="M136" s="4">
        <v>1000</v>
      </c>
    </row>
    <row r="137" spans="1:13" ht="15">
      <c r="A137" s="1"/>
      <c r="B137" s="1"/>
      <c r="C137" s="1"/>
      <c r="D137" s="1"/>
      <c r="E137" s="1"/>
      <c r="F137" s="1" t="s">
        <v>274</v>
      </c>
      <c r="G137" s="1"/>
      <c r="H137" s="1"/>
      <c r="I137" s="3">
        <f>ROUND(SUM(I126:I127)+SUM(I132:I136),5)</f>
        <v>326.5</v>
      </c>
      <c r="J137" s="3">
        <f>ROUND(SUM(J126:J127)+SUM(J132:J136),5)</f>
        <v>5656.33</v>
      </c>
      <c r="K137" s="3">
        <f>ROUND(SUM(K126:K127)+SUM(K132:K136),5)</f>
        <v>14250</v>
      </c>
      <c r="L137" s="15">
        <f t="shared" si="4"/>
        <v>0.39694</v>
      </c>
      <c r="M137" s="3">
        <f>ROUND(SUM(M126:M127)+SUM(M132:M136),5)</f>
        <v>14250</v>
      </c>
    </row>
    <row r="138" spans="1:13" ht="30" customHeight="1">
      <c r="A138" s="1"/>
      <c r="B138" s="1"/>
      <c r="C138" s="1"/>
      <c r="D138" s="1"/>
      <c r="E138" s="1"/>
      <c r="F138" s="1" t="s">
        <v>275</v>
      </c>
      <c r="G138" s="1"/>
      <c r="H138" s="1"/>
      <c r="I138" s="3"/>
      <c r="J138" s="3"/>
      <c r="K138" s="3"/>
      <c r="L138" s="15"/>
      <c r="M138" s="3"/>
    </row>
    <row r="139" spans="1:13" ht="15">
      <c r="A139" s="1"/>
      <c r="B139" s="1"/>
      <c r="C139" s="1"/>
      <c r="D139" s="1"/>
      <c r="E139" s="1"/>
      <c r="F139" s="1"/>
      <c r="G139" s="1" t="s">
        <v>276</v>
      </c>
      <c r="H139" s="1"/>
      <c r="I139" s="3">
        <v>0</v>
      </c>
      <c r="J139" s="3">
        <v>0</v>
      </c>
      <c r="K139" s="3">
        <v>350</v>
      </c>
      <c r="L139" s="15">
        <f>ROUND(IF(K139=0,IF(J139=0,0,1),J139/K139),5)</f>
        <v>0</v>
      </c>
      <c r="M139" s="3">
        <v>350</v>
      </c>
    </row>
    <row r="140" spans="1:13" ht="15">
      <c r="A140" s="1"/>
      <c r="B140" s="1"/>
      <c r="C140" s="1"/>
      <c r="D140" s="1"/>
      <c r="E140" s="1"/>
      <c r="F140" s="1"/>
      <c r="G140" s="1" t="s">
        <v>277</v>
      </c>
      <c r="H140" s="1"/>
      <c r="I140" s="3">
        <v>0</v>
      </c>
      <c r="J140" s="3">
        <v>0</v>
      </c>
      <c r="K140" s="3">
        <v>350</v>
      </c>
      <c r="L140" s="15">
        <f>ROUND(IF(K140=0,IF(J140=0,0,1),J140/K140),5)</f>
        <v>0</v>
      </c>
      <c r="M140" s="3">
        <v>350</v>
      </c>
    </row>
    <row r="141" spans="1:13" ht="15">
      <c r="A141" s="1"/>
      <c r="B141" s="1"/>
      <c r="C141" s="1"/>
      <c r="D141" s="1"/>
      <c r="E141" s="1"/>
      <c r="F141" s="1"/>
      <c r="G141" s="1" t="s">
        <v>278</v>
      </c>
      <c r="H141" s="1"/>
      <c r="I141" s="3">
        <v>0</v>
      </c>
      <c r="J141" s="3">
        <v>0</v>
      </c>
      <c r="K141" s="3">
        <v>350</v>
      </c>
      <c r="L141" s="15">
        <f>ROUND(IF(K141=0,IF(J141=0,0,1),J141/K141),5)</f>
        <v>0</v>
      </c>
      <c r="M141" s="3">
        <v>350</v>
      </c>
    </row>
    <row r="142" spans="1:13" ht="15.75" thickBot="1">
      <c r="A142" s="1"/>
      <c r="B142" s="1"/>
      <c r="C142" s="1"/>
      <c r="D142" s="1"/>
      <c r="E142" s="1"/>
      <c r="F142" s="1"/>
      <c r="G142" s="1" t="s">
        <v>279</v>
      </c>
      <c r="H142" s="1"/>
      <c r="I142" s="4">
        <v>0</v>
      </c>
      <c r="J142" s="4">
        <v>0</v>
      </c>
      <c r="K142" s="4">
        <v>350</v>
      </c>
      <c r="L142" s="16">
        <f>ROUND(IF(K142=0,IF(J142=0,0,1),J142/K142),5)</f>
        <v>0</v>
      </c>
      <c r="M142" s="4">
        <v>350</v>
      </c>
    </row>
    <row r="143" spans="1:13" ht="15">
      <c r="A143" s="1"/>
      <c r="B143" s="1"/>
      <c r="C143" s="1"/>
      <c r="D143" s="1"/>
      <c r="E143" s="1"/>
      <c r="F143" s="1" t="s">
        <v>280</v>
      </c>
      <c r="G143" s="1"/>
      <c r="H143" s="1"/>
      <c r="I143" s="3">
        <f>ROUND(SUM(I138:I142),5)</f>
        <v>0</v>
      </c>
      <c r="J143" s="3">
        <f>ROUND(SUM(J138:J142),5)</f>
        <v>0</v>
      </c>
      <c r="K143" s="3">
        <f>ROUND(SUM(K138:K142),5)</f>
        <v>1400</v>
      </c>
      <c r="L143" s="15">
        <f>ROUND(IF(K143=0,IF(J143=0,0,1),J143/K143),5)</f>
        <v>0</v>
      </c>
      <c r="M143" s="3">
        <f>ROUND(SUM(M138:M142),5)</f>
        <v>1400</v>
      </c>
    </row>
    <row r="144" spans="1:13" ht="30" customHeight="1">
      <c r="A144" s="1"/>
      <c r="B144" s="1"/>
      <c r="C144" s="1"/>
      <c r="D144" s="1"/>
      <c r="E144" s="1"/>
      <c r="F144" s="1" t="s">
        <v>281</v>
      </c>
      <c r="G144" s="1"/>
      <c r="H144" s="1"/>
      <c r="I144" s="3"/>
      <c r="J144" s="3"/>
      <c r="K144" s="3"/>
      <c r="L144" s="15"/>
      <c r="M144" s="3"/>
    </row>
    <row r="145" spans="1:13" ht="15">
      <c r="A145" s="1"/>
      <c r="B145" s="1"/>
      <c r="C145" s="1"/>
      <c r="D145" s="1"/>
      <c r="E145" s="1"/>
      <c r="F145" s="1"/>
      <c r="G145" s="1" t="s">
        <v>282</v>
      </c>
      <c r="H145" s="1"/>
      <c r="I145" s="3">
        <v>0</v>
      </c>
      <c r="J145" s="3">
        <v>750.29</v>
      </c>
      <c r="K145" s="3">
        <v>500</v>
      </c>
      <c r="L145" s="15">
        <f>ROUND(IF(K145=0,IF(J145=0,0,1),J145/K145),5)</f>
        <v>1.50058</v>
      </c>
      <c r="M145" s="3">
        <v>500</v>
      </c>
    </row>
    <row r="146" spans="1:13" ht="15">
      <c r="A146" s="1"/>
      <c r="B146" s="1"/>
      <c r="C146" s="1"/>
      <c r="D146" s="1"/>
      <c r="E146" s="1"/>
      <c r="F146" s="1"/>
      <c r="G146" s="1" t="s">
        <v>415</v>
      </c>
      <c r="H146" s="1"/>
      <c r="I146" s="3">
        <v>28.85</v>
      </c>
      <c r="J146" s="3">
        <v>28.85</v>
      </c>
      <c r="K146" s="3"/>
      <c r="L146" s="15"/>
      <c r="M146" s="3"/>
    </row>
    <row r="147" spans="1:13" ht="15.75" thickBot="1">
      <c r="A147" s="1"/>
      <c r="B147" s="1"/>
      <c r="C147" s="1"/>
      <c r="D147" s="1"/>
      <c r="E147" s="1"/>
      <c r="F147" s="1"/>
      <c r="G147" s="1" t="s">
        <v>283</v>
      </c>
      <c r="H147" s="1"/>
      <c r="I147" s="4">
        <v>0</v>
      </c>
      <c r="J147" s="4">
        <v>1989.9</v>
      </c>
      <c r="K147" s="4">
        <v>3000</v>
      </c>
      <c r="L147" s="16">
        <f>ROUND(IF(K147=0,IF(J147=0,0,1),J147/K147),5)</f>
        <v>0.6633</v>
      </c>
      <c r="M147" s="4">
        <v>3000</v>
      </c>
    </row>
    <row r="148" spans="1:13" ht="15">
      <c r="A148" s="1"/>
      <c r="B148" s="1"/>
      <c r="C148" s="1"/>
      <c r="D148" s="1"/>
      <c r="E148" s="1"/>
      <c r="F148" s="1" t="s">
        <v>284</v>
      </c>
      <c r="G148" s="1"/>
      <c r="H148" s="1"/>
      <c r="I148" s="3">
        <f>ROUND(SUM(I144:I147),5)</f>
        <v>28.85</v>
      </c>
      <c r="J148" s="3">
        <f>ROUND(SUM(J144:J147),5)</f>
        <v>2769.04</v>
      </c>
      <c r="K148" s="3">
        <f>ROUND(SUM(K144:K147),5)</f>
        <v>3500</v>
      </c>
      <c r="L148" s="15">
        <f>ROUND(IF(K148=0,IF(J148=0,0,1),J148/K148),5)</f>
        <v>0.79115</v>
      </c>
      <c r="M148" s="3">
        <f>ROUND(SUM(M144:M147),5)</f>
        <v>3500</v>
      </c>
    </row>
    <row r="149" spans="1:13" ht="30" customHeight="1">
      <c r="A149" s="1"/>
      <c r="B149" s="1"/>
      <c r="C149" s="1"/>
      <c r="D149" s="1"/>
      <c r="E149" s="1"/>
      <c r="F149" s="1" t="s">
        <v>285</v>
      </c>
      <c r="G149" s="1"/>
      <c r="H149" s="1"/>
      <c r="I149" s="3"/>
      <c r="J149" s="3"/>
      <c r="K149" s="3"/>
      <c r="L149" s="15"/>
      <c r="M149" s="3"/>
    </row>
    <row r="150" spans="1:13" ht="15.75" thickBot="1">
      <c r="A150" s="1"/>
      <c r="B150" s="1"/>
      <c r="C150" s="1"/>
      <c r="D150" s="1"/>
      <c r="E150" s="1"/>
      <c r="F150" s="1"/>
      <c r="G150" s="1" t="s">
        <v>286</v>
      </c>
      <c r="H150" s="1"/>
      <c r="I150" s="5">
        <v>0</v>
      </c>
      <c r="J150" s="5">
        <v>0</v>
      </c>
      <c r="K150" s="5">
        <v>100</v>
      </c>
      <c r="L150" s="17">
        <f>ROUND(IF(K150=0,IF(J150=0,0,1),J150/K150),5)</f>
        <v>0</v>
      </c>
      <c r="M150" s="5">
        <v>100</v>
      </c>
    </row>
    <row r="151" spans="1:13" ht="15.75" thickBot="1">
      <c r="A151" s="1"/>
      <c r="B151" s="1"/>
      <c r="C151" s="1"/>
      <c r="D151" s="1"/>
      <c r="E151" s="1"/>
      <c r="F151" s="1" t="s">
        <v>287</v>
      </c>
      <c r="G151" s="1"/>
      <c r="H151" s="1"/>
      <c r="I151" s="9">
        <f>ROUND(SUM(I149:I150),5)</f>
        <v>0</v>
      </c>
      <c r="J151" s="9">
        <f>ROUND(SUM(J149:J150),5)</f>
        <v>0</v>
      </c>
      <c r="K151" s="9">
        <f>ROUND(SUM(K149:K150),5)</f>
        <v>100</v>
      </c>
      <c r="L151" s="18">
        <f>ROUND(IF(K151=0,IF(J151=0,0,1),J151/K151),5)</f>
        <v>0</v>
      </c>
      <c r="M151" s="9">
        <f>ROUND(SUM(M149:M150),5)</f>
        <v>100</v>
      </c>
    </row>
    <row r="152" spans="1:13" ht="30" customHeight="1">
      <c r="A152" s="1"/>
      <c r="B152" s="1"/>
      <c r="C152" s="1"/>
      <c r="D152" s="1"/>
      <c r="E152" s="1" t="s">
        <v>288</v>
      </c>
      <c r="F152" s="1"/>
      <c r="G152" s="1"/>
      <c r="H152" s="1"/>
      <c r="I152" s="3">
        <f>ROUND(I104+I109+I113+I117+SUM(I124:I125)+I137+I143+I148+I151,5)</f>
        <v>2473.78</v>
      </c>
      <c r="J152" s="3">
        <f>ROUND(J104+J109+J113+J117+SUM(J124:J125)+J137+J143+J148+J151,5)</f>
        <v>18328.67</v>
      </c>
      <c r="K152" s="3">
        <f>ROUND(K104+K109+K113+K117+SUM(K124:K125)+K137+K143+K148+K151,5)</f>
        <v>41195</v>
      </c>
      <c r="L152" s="15">
        <f>ROUND(IF(K152=0,IF(J152=0,0,1),J152/K152),5)</f>
        <v>0.44492</v>
      </c>
      <c r="M152" s="3">
        <f>ROUND(M104+M109+M113+M117+SUM(M124:M125)+M137+M143+M148+M151,5)</f>
        <v>41195</v>
      </c>
    </row>
    <row r="153" spans="1:13" ht="30" customHeight="1">
      <c r="A153" s="1"/>
      <c r="B153" s="1"/>
      <c r="C153" s="1"/>
      <c r="D153" s="1"/>
      <c r="E153" s="1" t="s">
        <v>289</v>
      </c>
      <c r="F153" s="1"/>
      <c r="G153" s="1"/>
      <c r="H153" s="1"/>
      <c r="I153" s="3"/>
      <c r="J153" s="3"/>
      <c r="K153" s="3"/>
      <c r="L153" s="15"/>
      <c r="M153" s="3"/>
    </row>
    <row r="154" spans="1:13" ht="15">
      <c r="A154" s="1"/>
      <c r="B154" s="1"/>
      <c r="C154" s="1"/>
      <c r="D154" s="1"/>
      <c r="E154" s="1"/>
      <c r="F154" s="1" t="s">
        <v>290</v>
      </c>
      <c r="G154" s="1"/>
      <c r="H154" s="1"/>
      <c r="I154" s="3"/>
      <c r="J154" s="3"/>
      <c r="K154" s="3"/>
      <c r="L154" s="15"/>
      <c r="M154" s="3"/>
    </row>
    <row r="155" spans="1:13" ht="15">
      <c r="A155" s="1"/>
      <c r="B155" s="1"/>
      <c r="C155" s="1"/>
      <c r="D155" s="1"/>
      <c r="E155" s="1"/>
      <c r="F155" s="1"/>
      <c r="G155" s="1" t="s">
        <v>291</v>
      </c>
      <c r="H155" s="1"/>
      <c r="I155" s="3">
        <v>0</v>
      </c>
      <c r="J155" s="3">
        <v>0</v>
      </c>
      <c r="K155" s="3">
        <v>150</v>
      </c>
      <c r="L155" s="15">
        <f>ROUND(IF(K155=0,IF(J155=0,0,1),J155/K155),5)</f>
        <v>0</v>
      </c>
      <c r="M155" s="3">
        <v>150</v>
      </c>
    </row>
    <row r="156" spans="1:13" ht="15">
      <c r="A156" s="1"/>
      <c r="B156" s="1"/>
      <c r="C156" s="1"/>
      <c r="D156" s="1"/>
      <c r="E156" s="1"/>
      <c r="F156" s="1"/>
      <c r="G156" s="1" t="s">
        <v>292</v>
      </c>
      <c r="H156" s="1"/>
      <c r="I156" s="3"/>
      <c r="J156" s="3"/>
      <c r="K156" s="3"/>
      <c r="L156" s="15"/>
      <c r="M156" s="3"/>
    </row>
    <row r="157" spans="1:13" ht="15">
      <c r="A157" s="1"/>
      <c r="B157" s="1"/>
      <c r="C157" s="1"/>
      <c r="D157" s="1"/>
      <c r="E157" s="1"/>
      <c r="F157" s="1"/>
      <c r="G157" s="1"/>
      <c r="H157" s="1" t="s">
        <v>293</v>
      </c>
      <c r="I157" s="3">
        <v>0</v>
      </c>
      <c r="J157" s="3">
        <v>7659.78</v>
      </c>
      <c r="K157" s="3">
        <v>7500</v>
      </c>
      <c r="L157" s="15">
        <f>ROUND(IF(K157=0,IF(J157=0,0,1),J157/K157),5)</f>
        <v>1.0213</v>
      </c>
      <c r="M157" s="3">
        <v>7500</v>
      </c>
    </row>
    <row r="158" spans="1:13" ht="15">
      <c r="A158" s="1"/>
      <c r="B158" s="1"/>
      <c r="C158" s="1"/>
      <c r="D158" s="1"/>
      <c r="E158" s="1"/>
      <c r="F158" s="1"/>
      <c r="G158" s="1"/>
      <c r="H158" s="1" t="s">
        <v>294</v>
      </c>
      <c r="I158" s="3">
        <v>0</v>
      </c>
      <c r="J158" s="3">
        <v>3199.93</v>
      </c>
      <c r="K158" s="3">
        <v>4500</v>
      </c>
      <c r="L158" s="15">
        <f>ROUND(IF(K158=0,IF(J158=0,0,1),J158/K158),5)</f>
        <v>0.7111</v>
      </c>
      <c r="M158" s="3">
        <v>4500</v>
      </c>
    </row>
    <row r="159" spans="1:13" ht="15">
      <c r="A159" s="1"/>
      <c r="B159" s="1"/>
      <c r="C159" s="1"/>
      <c r="D159" s="1"/>
      <c r="E159" s="1"/>
      <c r="F159" s="1"/>
      <c r="G159" s="1"/>
      <c r="H159" s="1" t="s">
        <v>295</v>
      </c>
      <c r="I159" s="3">
        <v>0</v>
      </c>
      <c r="J159" s="3">
        <v>3911.16</v>
      </c>
      <c r="K159" s="3">
        <v>6000</v>
      </c>
      <c r="L159" s="15">
        <f>ROUND(IF(K159=0,IF(J159=0,0,1),J159/K159),5)</f>
        <v>0.65186</v>
      </c>
      <c r="M159" s="3">
        <v>6000</v>
      </c>
    </row>
    <row r="160" spans="1:13" ht="15">
      <c r="A160" s="1"/>
      <c r="B160" s="1"/>
      <c r="C160" s="1"/>
      <c r="D160" s="1"/>
      <c r="E160" s="1"/>
      <c r="F160" s="1"/>
      <c r="G160" s="1"/>
      <c r="H160" s="1" t="s">
        <v>296</v>
      </c>
      <c r="I160" s="3">
        <v>0</v>
      </c>
      <c r="J160" s="3">
        <v>0</v>
      </c>
      <c r="K160" s="3">
        <v>7200</v>
      </c>
      <c r="L160" s="15">
        <f>ROUND(IF(K160=0,IF(J160=0,0,1),J160/K160),5)</f>
        <v>0</v>
      </c>
      <c r="M160" s="3">
        <v>7200</v>
      </c>
    </row>
    <row r="161" spans="1:13" ht="15">
      <c r="A161" s="1"/>
      <c r="B161" s="1"/>
      <c r="C161" s="1"/>
      <c r="D161" s="1"/>
      <c r="E161" s="1"/>
      <c r="F161" s="1"/>
      <c r="G161" s="1"/>
      <c r="H161" s="1" t="s">
        <v>297</v>
      </c>
      <c r="I161" s="3">
        <v>0</v>
      </c>
      <c r="J161" s="3">
        <v>6271.22</v>
      </c>
      <c r="K161" s="3"/>
      <c r="L161" s="15"/>
      <c r="M161" s="3"/>
    </row>
    <row r="162" spans="1:13" ht="15.75" thickBot="1">
      <c r="A162" s="1"/>
      <c r="B162" s="1"/>
      <c r="C162" s="1"/>
      <c r="D162" s="1"/>
      <c r="E162" s="1"/>
      <c r="F162" s="1"/>
      <c r="G162" s="1"/>
      <c r="H162" s="1" t="s">
        <v>298</v>
      </c>
      <c r="I162" s="4">
        <v>0</v>
      </c>
      <c r="J162" s="4">
        <v>23</v>
      </c>
      <c r="K162" s="4"/>
      <c r="L162" s="16"/>
      <c r="M162" s="4"/>
    </row>
    <row r="163" spans="1:13" ht="15">
      <c r="A163" s="1"/>
      <c r="B163" s="1"/>
      <c r="C163" s="1"/>
      <c r="D163" s="1"/>
      <c r="E163" s="1"/>
      <c r="F163" s="1"/>
      <c r="G163" s="1" t="s">
        <v>299</v>
      </c>
      <c r="H163" s="1"/>
      <c r="I163" s="3">
        <f>ROUND(SUM(I156:I162),5)</f>
        <v>0</v>
      </c>
      <c r="J163" s="3">
        <f>ROUND(SUM(J156:J162),5)</f>
        <v>21065.09</v>
      </c>
      <c r="K163" s="3">
        <f>ROUND(SUM(K156:K162),5)</f>
        <v>25200</v>
      </c>
      <c r="L163" s="15">
        <f aca="true" t="shared" si="5" ref="L163:L173">ROUND(IF(K163=0,IF(J163=0,0,1),J163/K163),5)</f>
        <v>0.83592</v>
      </c>
      <c r="M163" s="3">
        <f>ROUND(SUM(M156:M162),5)</f>
        <v>25200</v>
      </c>
    </row>
    <row r="164" spans="1:13" ht="30" customHeight="1">
      <c r="A164" s="1"/>
      <c r="B164" s="1"/>
      <c r="C164" s="1"/>
      <c r="D164" s="1"/>
      <c r="E164" s="1"/>
      <c r="F164" s="1"/>
      <c r="G164" s="1" t="s">
        <v>300</v>
      </c>
      <c r="H164" s="1"/>
      <c r="I164" s="3">
        <v>0</v>
      </c>
      <c r="J164" s="3">
        <v>8684.04</v>
      </c>
      <c r="K164" s="3">
        <v>7300</v>
      </c>
      <c r="L164" s="15">
        <f t="shared" si="5"/>
        <v>1.18959</v>
      </c>
      <c r="M164" s="3">
        <v>7300</v>
      </c>
    </row>
    <row r="165" spans="1:13" ht="15">
      <c r="A165" s="1"/>
      <c r="B165" s="1"/>
      <c r="C165" s="1"/>
      <c r="D165" s="1"/>
      <c r="E165" s="1"/>
      <c r="F165" s="1"/>
      <c r="G165" s="1" t="s">
        <v>301</v>
      </c>
      <c r="H165" s="1"/>
      <c r="I165" s="3">
        <v>0</v>
      </c>
      <c r="J165" s="3">
        <v>3013.34</v>
      </c>
      <c r="K165" s="3">
        <v>1670</v>
      </c>
      <c r="L165" s="15">
        <f t="shared" si="5"/>
        <v>1.8044</v>
      </c>
      <c r="M165" s="3">
        <v>1670</v>
      </c>
    </row>
    <row r="166" spans="1:13" ht="15">
      <c r="A166" s="1"/>
      <c r="B166" s="1"/>
      <c r="C166" s="1"/>
      <c r="D166" s="1"/>
      <c r="E166" s="1"/>
      <c r="F166" s="1"/>
      <c r="G166" s="1" t="s">
        <v>302</v>
      </c>
      <c r="H166" s="1"/>
      <c r="I166" s="3">
        <v>0</v>
      </c>
      <c r="J166" s="3">
        <v>1459.31</v>
      </c>
      <c r="K166" s="3">
        <v>1850</v>
      </c>
      <c r="L166" s="15">
        <f t="shared" si="5"/>
        <v>0.78882</v>
      </c>
      <c r="M166" s="3">
        <v>1850</v>
      </c>
    </row>
    <row r="167" spans="1:13" ht="15">
      <c r="A167" s="1"/>
      <c r="B167" s="1"/>
      <c r="C167" s="1"/>
      <c r="D167" s="1"/>
      <c r="E167" s="1"/>
      <c r="F167" s="1"/>
      <c r="G167" s="1" t="s">
        <v>303</v>
      </c>
      <c r="H167" s="1"/>
      <c r="I167" s="3">
        <v>0</v>
      </c>
      <c r="J167" s="3">
        <v>309</v>
      </c>
      <c r="K167" s="3">
        <v>400</v>
      </c>
      <c r="L167" s="15">
        <f t="shared" si="5"/>
        <v>0.7725</v>
      </c>
      <c r="M167" s="3">
        <v>400</v>
      </c>
    </row>
    <row r="168" spans="1:13" ht="15">
      <c r="A168" s="1"/>
      <c r="B168" s="1"/>
      <c r="C168" s="1"/>
      <c r="D168" s="1"/>
      <c r="E168" s="1"/>
      <c r="F168" s="1"/>
      <c r="G168" s="1" t="s">
        <v>304</v>
      </c>
      <c r="H168" s="1"/>
      <c r="I168" s="3">
        <v>0</v>
      </c>
      <c r="J168" s="3">
        <v>771.75</v>
      </c>
      <c r="K168" s="3">
        <v>100</v>
      </c>
      <c r="L168" s="15">
        <f t="shared" si="5"/>
        <v>7.7175</v>
      </c>
      <c r="M168" s="3">
        <v>100</v>
      </c>
    </row>
    <row r="169" spans="1:13" ht="15">
      <c r="A169" s="1"/>
      <c r="B169" s="1"/>
      <c r="C169" s="1"/>
      <c r="D169" s="1"/>
      <c r="E169" s="1"/>
      <c r="F169" s="1"/>
      <c r="G169" s="1" t="s">
        <v>305</v>
      </c>
      <c r="H169" s="1"/>
      <c r="I169" s="3">
        <v>1108.19</v>
      </c>
      <c r="J169" s="3">
        <v>1108.19</v>
      </c>
      <c r="K169" s="3">
        <v>850</v>
      </c>
      <c r="L169" s="15">
        <f t="shared" si="5"/>
        <v>1.30375</v>
      </c>
      <c r="M169" s="3">
        <v>850</v>
      </c>
    </row>
    <row r="170" spans="1:13" ht="15">
      <c r="A170" s="1"/>
      <c r="B170" s="1"/>
      <c r="C170" s="1"/>
      <c r="D170" s="1"/>
      <c r="E170" s="1"/>
      <c r="F170" s="1"/>
      <c r="G170" s="1" t="s">
        <v>306</v>
      </c>
      <c r="H170" s="1"/>
      <c r="I170" s="3">
        <v>0.12</v>
      </c>
      <c r="J170" s="3">
        <v>53.64</v>
      </c>
      <c r="K170" s="3">
        <v>600</v>
      </c>
      <c r="L170" s="15">
        <f t="shared" si="5"/>
        <v>0.0894</v>
      </c>
      <c r="M170" s="3">
        <v>600</v>
      </c>
    </row>
    <row r="171" spans="1:13" ht="15">
      <c r="A171" s="1"/>
      <c r="B171" s="1"/>
      <c r="C171" s="1"/>
      <c r="D171" s="1"/>
      <c r="E171" s="1"/>
      <c r="F171" s="1"/>
      <c r="G171" s="1" t="s">
        <v>307</v>
      </c>
      <c r="H171" s="1"/>
      <c r="I171" s="3">
        <v>0</v>
      </c>
      <c r="J171" s="3">
        <v>494.27</v>
      </c>
      <c r="K171" s="3">
        <v>1050</v>
      </c>
      <c r="L171" s="15">
        <f t="shared" si="5"/>
        <v>0.47073</v>
      </c>
      <c r="M171" s="3">
        <v>1050</v>
      </c>
    </row>
    <row r="172" spans="1:13" ht="15">
      <c r="A172" s="1"/>
      <c r="B172" s="1"/>
      <c r="C172" s="1"/>
      <c r="D172" s="1"/>
      <c r="E172" s="1"/>
      <c r="F172" s="1"/>
      <c r="G172" s="1" t="s">
        <v>308</v>
      </c>
      <c r="H172" s="1"/>
      <c r="I172" s="3">
        <v>0</v>
      </c>
      <c r="J172" s="3">
        <v>0</v>
      </c>
      <c r="K172" s="3">
        <v>350</v>
      </c>
      <c r="L172" s="15">
        <f t="shared" si="5"/>
        <v>0</v>
      </c>
      <c r="M172" s="3">
        <v>350</v>
      </c>
    </row>
    <row r="173" spans="1:13" ht="15">
      <c r="A173" s="1"/>
      <c r="B173" s="1"/>
      <c r="C173" s="1"/>
      <c r="D173" s="1"/>
      <c r="E173" s="1"/>
      <c r="F173" s="1"/>
      <c r="G173" s="1" t="s">
        <v>309</v>
      </c>
      <c r="H173" s="1"/>
      <c r="I173" s="3">
        <v>0</v>
      </c>
      <c r="J173" s="3">
        <v>312.25</v>
      </c>
      <c r="K173" s="3">
        <v>100</v>
      </c>
      <c r="L173" s="15">
        <f t="shared" si="5"/>
        <v>3.1225</v>
      </c>
      <c r="M173" s="3">
        <v>100</v>
      </c>
    </row>
    <row r="174" spans="1:13" ht="15">
      <c r="A174" s="1"/>
      <c r="B174" s="1"/>
      <c r="C174" s="1"/>
      <c r="D174" s="1"/>
      <c r="E174" s="1"/>
      <c r="F174" s="1"/>
      <c r="G174" s="1" t="s">
        <v>310</v>
      </c>
      <c r="H174" s="1"/>
      <c r="I174" s="3">
        <v>0</v>
      </c>
      <c r="J174" s="3">
        <v>-1100</v>
      </c>
      <c r="K174" s="3"/>
      <c r="L174" s="15"/>
      <c r="M174" s="3"/>
    </row>
    <row r="175" spans="1:13" ht="15">
      <c r="A175" s="1"/>
      <c r="B175" s="1"/>
      <c r="C175" s="1"/>
      <c r="D175" s="1"/>
      <c r="E175" s="1"/>
      <c r="F175" s="1"/>
      <c r="G175" s="1" t="s">
        <v>311</v>
      </c>
      <c r="H175" s="1"/>
      <c r="I175" s="3"/>
      <c r="J175" s="3"/>
      <c r="K175" s="3"/>
      <c r="L175" s="15"/>
      <c r="M175" s="3"/>
    </row>
    <row r="176" spans="1:13" ht="15">
      <c r="A176" s="1"/>
      <c r="B176" s="1"/>
      <c r="C176" s="1"/>
      <c r="D176" s="1"/>
      <c r="E176" s="1"/>
      <c r="F176" s="1"/>
      <c r="G176" s="1"/>
      <c r="H176" s="1" t="s">
        <v>312</v>
      </c>
      <c r="I176" s="3">
        <v>0</v>
      </c>
      <c r="J176" s="3">
        <v>1200</v>
      </c>
      <c r="K176" s="3">
        <v>600</v>
      </c>
      <c r="L176" s="15">
        <f>ROUND(IF(K176=0,IF(J176=0,0,1),J176/K176),5)</f>
        <v>2</v>
      </c>
      <c r="M176" s="3">
        <v>600</v>
      </c>
    </row>
    <row r="177" spans="1:13" ht="15.75" thickBot="1">
      <c r="A177" s="1"/>
      <c r="B177" s="1"/>
      <c r="C177" s="1"/>
      <c r="D177" s="1"/>
      <c r="E177" s="1"/>
      <c r="F177" s="1"/>
      <c r="G177" s="1"/>
      <c r="H177" s="1" t="s">
        <v>313</v>
      </c>
      <c r="I177" s="4">
        <v>0</v>
      </c>
      <c r="J177" s="4">
        <v>970</v>
      </c>
      <c r="K177" s="4">
        <v>1200</v>
      </c>
      <c r="L177" s="16">
        <f>ROUND(IF(K177=0,IF(J177=0,0,1),J177/K177),5)</f>
        <v>0.80833</v>
      </c>
      <c r="M177" s="4">
        <v>1200</v>
      </c>
    </row>
    <row r="178" spans="1:13" ht="15">
      <c r="A178" s="1"/>
      <c r="B178" s="1"/>
      <c r="C178" s="1"/>
      <c r="D178" s="1"/>
      <c r="E178" s="1"/>
      <c r="F178" s="1"/>
      <c r="G178" s="1" t="s">
        <v>314</v>
      </c>
      <c r="H178" s="1"/>
      <c r="I178" s="3">
        <f>ROUND(SUM(I175:I177),5)</f>
        <v>0</v>
      </c>
      <c r="J178" s="3">
        <f>ROUND(SUM(J175:J177),5)</f>
        <v>2170</v>
      </c>
      <c r="K178" s="3">
        <f>ROUND(SUM(K175:K177),5)</f>
        <v>1800</v>
      </c>
      <c r="L178" s="15">
        <f>ROUND(IF(K178=0,IF(J178=0,0,1),J178/K178),5)</f>
        <v>1.20556</v>
      </c>
      <c r="M178" s="3">
        <f>ROUND(SUM(M175:M177),5)</f>
        <v>1800</v>
      </c>
    </row>
    <row r="179" spans="1:13" ht="30" customHeight="1">
      <c r="A179" s="1"/>
      <c r="B179" s="1"/>
      <c r="C179" s="1"/>
      <c r="D179" s="1"/>
      <c r="E179" s="1"/>
      <c r="F179" s="1"/>
      <c r="G179" s="1" t="s">
        <v>315</v>
      </c>
      <c r="H179" s="1"/>
      <c r="I179" s="3"/>
      <c r="J179" s="3"/>
      <c r="K179" s="3"/>
      <c r="L179" s="15"/>
      <c r="M179" s="3"/>
    </row>
    <row r="180" spans="1:13" ht="15">
      <c r="A180" s="1"/>
      <c r="B180" s="1"/>
      <c r="C180" s="1"/>
      <c r="D180" s="1"/>
      <c r="E180" s="1"/>
      <c r="F180" s="1"/>
      <c r="G180" s="1"/>
      <c r="H180" s="1" t="s">
        <v>316</v>
      </c>
      <c r="I180" s="3">
        <v>0</v>
      </c>
      <c r="J180" s="3">
        <v>1000</v>
      </c>
      <c r="K180" s="3">
        <v>1000</v>
      </c>
      <c r="L180" s="15">
        <f>ROUND(IF(K180=0,IF(J180=0,0,1),J180/K180),5)</f>
        <v>1</v>
      </c>
      <c r="M180" s="3">
        <v>1000</v>
      </c>
    </row>
    <row r="181" spans="1:13" ht="15">
      <c r="A181" s="1"/>
      <c r="B181" s="1"/>
      <c r="C181" s="1"/>
      <c r="D181" s="1"/>
      <c r="E181" s="1"/>
      <c r="F181" s="1"/>
      <c r="G181" s="1"/>
      <c r="H181" s="1" t="s">
        <v>317</v>
      </c>
      <c r="I181" s="3">
        <v>176.13</v>
      </c>
      <c r="J181" s="3">
        <v>1296.22</v>
      </c>
      <c r="K181" s="3">
        <v>500</v>
      </c>
      <c r="L181" s="15">
        <f>ROUND(IF(K181=0,IF(J181=0,0,1),J181/K181),5)</f>
        <v>2.59244</v>
      </c>
      <c r="M181" s="3">
        <v>500</v>
      </c>
    </row>
    <row r="182" spans="1:13" ht="15.75" thickBot="1">
      <c r="A182" s="1"/>
      <c r="B182" s="1"/>
      <c r="C182" s="1"/>
      <c r="D182" s="1"/>
      <c r="E182" s="1"/>
      <c r="F182" s="1"/>
      <c r="G182" s="1"/>
      <c r="H182" s="1" t="s">
        <v>318</v>
      </c>
      <c r="I182" s="4">
        <v>0</v>
      </c>
      <c r="J182" s="4">
        <v>0</v>
      </c>
      <c r="K182" s="4">
        <v>160</v>
      </c>
      <c r="L182" s="16">
        <f>ROUND(IF(K182=0,IF(J182=0,0,1),J182/K182),5)</f>
        <v>0</v>
      </c>
      <c r="M182" s="4">
        <v>160</v>
      </c>
    </row>
    <row r="183" spans="1:13" ht="15">
      <c r="A183" s="1"/>
      <c r="B183" s="1"/>
      <c r="C183" s="1"/>
      <c r="D183" s="1"/>
      <c r="E183" s="1"/>
      <c r="F183" s="1"/>
      <c r="G183" s="1" t="s">
        <v>319</v>
      </c>
      <c r="H183" s="1"/>
      <c r="I183" s="3">
        <f>ROUND(SUM(I179:I182),5)</f>
        <v>176.13</v>
      </c>
      <c r="J183" s="3">
        <f>ROUND(SUM(J179:J182),5)</f>
        <v>2296.22</v>
      </c>
      <c r="K183" s="3">
        <f>ROUND(SUM(K179:K182),5)</f>
        <v>1660</v>
      </c>
      <c r="L183" s="15">
        <f>ROUND(IF(K183=0,IF(J183=0,0,1),J183/K183),5)</f>
        <v>1.38327</v>
      </c>
      <c r="M183" s="3">
        <f>ROUND(SUM(M179:M182),5)</f>
        <v>1660</v>
      </c>
    </row>
    <row r="184" spans="1:13" ht="30" customHeight="1">
      <c r="A184" s="1"/>
      <c r="B184" s="1"/>
      <c r="C184" s="1"/>
      <c r="D184" s="1"/>
      <c r="E184" s="1"/>
      <c r="F184" s="1"/>
      <c r="G184" s="1" t="s">
        <v>320</v>
      </c>
      <c r="H184" s="1"/>
      <c r="I184" s="3">
        <v>0</v>
      </c>
      <c r="J184" s="3">
        <v>637.5</v>
      </c>
      <c r="K184" s="3"/>
      <c r="L184" s="15"/>
      <c r="M184" s="3"/>
    </row>
    <row r="185" spans="1:13" ht="15">
      <c r="A185" s="1"/>
      <c r="B185" s="1"/>
      <c r="C185" s="1"/>
      <c r="D185" s="1"/>
      <c r="E185" s="1"/>
      <c r="F185" s="1"/>
      <c r="G185" s="1" t="s">
        <v>321</v>
      </c>
      <c r="H185" s="1"/>
      <c r="I185" s="3">
        <v>0</v>
      </c>
      <c r="J185" s="3">
        <v>2265</v>
      </c>
      <c r="K185" s="3">
        <v>1700</v>
      </c>
      <c r="L185" s="15">
        <f aca="true" t="shared" si="6" ref="L185:L192">ROUND(IF(K185=0,IF(J185=0,0,1),J185/K185),5)</f>
        <v>1.33235</v>
      </c>
      <c r="M185" s="3">
        <v>1700</v>
      </c>
    </row>
    <row r="186" spans="1:13" ht="15">
      <c r="A186" s="1"/>
      <c r="B186" s="1"/>
      <c r="C186" s="1"/>
      <c r="D186" s="1"/>
      <c r="E186" s="1"/>
      <c r="F186" s="1"/>
      <c r="G186" s="1" t="s">
        <v>322</v>
      </c>
      <c r="H186" s="1"/>
      <c r="I186" s="3">
        <v>0</v>
      </c>
      <c r="J186" s="3">
        <v>550</v>
      </c>
      <c r="K186" s="3">
        <v>750</v>
      </c>
      <c r="L186" s="15">
        <f t="shared" si="6"/>
        <v>0.73333</v>
      </c>
      <c r="M186" s="3">
        <v>750</v>
      </c>
    </row>
    <row r="187" spans="1:13" ht="15">
      <c r="A187" s="1"/>
      <c r="B187" s="1"/>
      <c r="C187" s="1"/>
      <c r="D187" s="1"/>
      <c r="E187" s="1"/>
      <c r="F187" s="1"/>
      <c r="G187" s="1" t="s">
        <v>323</v>
      </c>
      <c r="H187" s="1"/>
      <c r="I187" s="3">
        <v>0</v>
      </c>
      <c r="J187" s="3">
        <v>0</v>
      </c>
      <c r="K187" s="3">
        <v>2260</v>
      </c>
      <c r="L187" s="15">
        <f t="shared" si="6"/>
        <v>0</v>
      </c>
      <c r="M187" s="3">
        <v>2260</v>
      </c>
    </row>
    <row r="188" spans="1:13" ht="15">
      <c r="A188" s="1"/>
      <c r="B188" s="1"/>
      <c r="C188" s="1"/>
      <c r="D188" s="1"/>
      <c r="E188" s="1"/>
      <c r="F188" s="1"/>
      <c r="G188" s="1" t="s">
        <v>324</v>
      </c>
      <c r="H188" s="1"/>
      <c r="I188" s="3">
        <v>0</v>
      </c>
      <c r="J188" s="3">
        <v>453.19</v>
      </c>
      <c r="K188" s="3">
        <v>500</v>
      </c>
      <c r="L188" s="15">
        <f t="shared" si="6"/>
        <v>0.90638</v>
      </c>
      <c r="M188" s="3">
        <v>500</v>
      </c>
    </row>
    <row r="189" spans="1:13" ht="15.75" thickBot="1">
      <c r="A189" s="1"/>
      <c r="B189" s="1"/>
      <c r="C189" s="1"/>
      <c r="D189" s="1"/>
      <c r="E189" s="1"/>
      <c r="F189" s="1"/>
      <c r="G189" s="1" t="s">
        <v>325</v>
      </c>
      <c r="H189" s="1"/>
      <c r="I189" s="5">
        <v>0</v>
      </c>
      <c r="J189" s="5">
        <v>908</v>
      </c>
      <c r="K189" s="5">
        <v>400</v>
      </c>
      <c r="L189" s="17">
        <f t="shared" si="6"/>
        <v>2.27</v>
      </c>
      <c r="M189" s="5">
        <v>400</v>
      </c>
    </row>
    <row r="190" spans="1:13" ht="15.75" thickBot="1">
      <c r="A190" s="1"/>
      <c r="B190" s="1"/>
      <c r="C190" s="1"/>
      <c r="D190" s="1"/>
      <c r="E190" s="1"/>
      <c r="F190" s="1" t="s">
        <v>326</v>
      </c>
      <c r="G190" s="1"/>
      <c r="H190" s="1"/>
      <c r="I190" s="9">
        <f>ROUND(SUM(I154:I155)+SUM(I163:I174)+I178+SUM(I183:I189),5)</f>
        <v>1284.44</v>
      </c>
      <c r="J190" s="9">
        <f>ROUND(SUM(J154:J155)+SUM(J163:J174)+J178+SUM(J183:J189),5)</f>
        <v>45450.79</v>
      </c>
      <c r="K190" s="9">
        <f>ROUND(SUM(K154:K155)+SUM(K163:K174)+K178+SUM(K183:K189),5)</f>
        <v>48690</v>
      </c>
      <c r="L190" s="18">
        <f t="shared" si="6"/>
        <v>0.93347</v>
      </c>
      <c r="M190" s="9">
        <f>ROUND(SUM(M154:M155)+SUM(M163:M174)+M178+SUM(M183:M189),5)</f>
        <v>48690</v>
      </c>
    </row>
    <row r="191" spans="1:13" ht="30" customHeight="1">
      <c r="A191" s="1"/>
      <c r="B191" s="1"/>
      <c r="C191" s="1"/>
      <c r="D191" s="1"/>
      <c r="E191" s="1" t="s">
        <v>327</v>
      </c>
      <c r="F191" s="1"/>
      <c r="G191" s="1"/>
      <c r="H191" s="1"/>
      <c r="I191" s="3">
        <f>ROUND(I153+I190,5)</f>
        <v>1284.44</v>
      </c>
      <c r="J191" s="3">
        <f>ROUND(J153+J190,5)</f>
        <v>45450.79</v>
      </c>
      <c r="K191" s="3">
        <f>ROUND(K153+K190,5)</f>
        <v>48690</v>
      </c>
      <c r="L191" s="15">
        <f t="shared" si="6"/>
        <v>0.93347</v>
      </c>
      <c r="M191" s="3">
        <f>ROUND(M153+M190,5)</f>
        <v>48690</v>
      </c>
    </row>
    <row r="192" spans="1:13" ht="30" customHeight="1">
      <c r="A192" s="1"/>
      <c r="B192" s="1"/>
      <c r="C192" s="1"/>
      <c r="D192" s="1"/>
      <c r="E192" s="1" t="s">
        <v>328</v>
      </c>
      <c r="F192" s="1"/>
      <c r="G192" s="1"/>
      <c r="H192" s="1"/>
      <c r="I192" s="3">
        <v>1519</v>
      </c>
      <c r="J192" s="3">
        <v>2985.5</v>
      </c>
      <c r="K192" s="3">
        <v>2000</v>
      </c>
      <c r="L192" s="15">
        <f t="shared" si="6"/>
        <v>1.49275</v>
      </c>
      <c r="M192" s="3">
        <v>2000</v>
      </c>
    </row>
    <row r="193" spans="1:13" ht="15">
      <c r="A193" s="1"/>
      <c r="B193" s="1"/>
      <c r="C193" s="1"/>
      <c r="D193" s="1"/>
      <c r="E193" s="1" t="s">
        <v>329</v>
      </c>
      <c r="F193" s="1"/>
      <c r="G193" s="1"/>
      <c r="H193" s="1"/>
      <c r="I193" s="3"/>
      <c r="J193" s="3"/>
      <c r="K193" s="3"/>
      <c r="L193" s="15"/>
      <c r="M193" s="3"/>
    </row>
    <row r="194" spans="1:13" ht="15">
      <c r="A194" s="1"/>
      <c r="B194" s="1"/>
      <c r="C194" s="1"/>
      <c r="D194" s="1"/>
      <c r="E194" s="1"/>
      <c r="F194" s="1" t="s">
        <v>330</v>
      </c>
      <c r="G194" s="1"/>
      <c r="H194" s="1"/>
      <c r="I194" s="3"/>
      <c r="J194" s="3"/>
      <c r="K194" s="3"/>
      <c r="L194" s="15"/>
      <c r="M194" s="3"/>
    </row>
    <row r="195" spans="1:13" ht="15.75" thickBot="1">
      <c r="A195" s="1"/>
      <c r="B195" s="1"/>
      <c r="C195" s="1"/>
      <c r="D195" s="1"/>
      <c r="E195" s="1"/>
      <c r="F195" s="1"/>
      <c r="G195" s="1" t="s">
        <v>331</v>
      </c>
      <c r="H195" s="1"/>
      <c r="I195" s="5">
        <v>0</v>
      </c>
      <c r="J195" s="5">
        <v>0</v>
      </c>
      <c r="K195" s="5">
        <v>1650</v>
      </c>
      <c r="L195" s="17">
        <f>ROUND(IF(K195=0,IF(J195=0,0,1),J195/K195),5)</f>
        <v>0</v>
      </c>
      <c r="M195" s="5">
        <v>1650</v>
      </c>
    </row>
    <row r="196" spans="1:13" ht="15.75" thickBot="1">
      <c r="A196" s="1"/>
      <c r="B196" s="1"/>
      <c r="C196" s="1"/>
      <c r="D196" s="1"/>
      <c r="E196" s="1"/>
      <c r="F196" s="1" t="s">
        <v>332</v>
      </c>
      <c r="G196" s="1"/>
      <c r="H196" s="1"/>
      <c r="I196" s="9">
        <f>ROUND(SUM(I194:I195),5)</f>
        <v>0</v>
      </c>
      <c r="J196" s="9">
        <f>ROUND(SUM(J194:J195),5)</f>
        <v>0</v>
      </c>
      <c r="K196" s="9">
        <f>ROUND(SUM(K194:K195),5)</f>
        <v>1650</v>
      </c>
      <c r="L196" s="18">
        <f>ROUND(IF(K196=0,IF(J196=0,0,1),J196/K196),5)</f>
        <v>0</v>
      </c>
      <c r="M196" s="9">
        <f>ROUND(SUM(M194:M195),5)</f>
        <v>1650</v>
      </c>
    </row>
    <row r="197" spans="1:13" ht="30" customHeight="1">
      <c r="A197" s="1"/>
      <c r="B197" s="1"/>
      <c r="C197" s="1"/>
      <c r="D197" s="1"/>
      <c r="E197" s="1" t="s">
        <v>333</v>
      </c>
      <c r="F197" s="1"/>
      <c r="G197" s="1"/>
      <c r="H197" s="1"/>
      <c r="I197" s="3">
        <f>ROUND(I193+I196,5)</f>
        <v>0</v>
      </c>
      <c r="J197" s="3">
        <f>ROUND(J193+J196,5)</f>
        <v>0</v>
      </c>
      <c r="K197" s="3">
        <f>ROUND(K193+K196,5)</f>
        <v>1650</v>
      </c>
      <c r="L197" s="15">
        <f>ROUND(IF(K197=0,IF(J197=0,0,1),J197/K197),5)</f>
        <v>0</v>
      </c>
      <c r="M197" s="3">
        <f>ROUND(M193+M196,5)</f>
        <v>1650</v>
      </c>
    </row>
    <row r="198" spans="1:13" ht="30" customHeight="1">
      <c r="A198" s="1"/>
      <c r="B198" s="1"/>
      <c r="C198" s="1"/>
      <c r="D198" s="1"/>
      <c r="E198" s="1" t="s">
        <v>334</v>
      </c>
      <c r="F198" s="1"/>
      <c r="G198" s="1"/>
      <c r="H198" s="1"/>
      <c r="I198" s="3"/>
      <c r="J198" s="3"/>
      <c r="K198" s="3"/>
      <c r="L198" s="15"/>
      <c r="M198" s="3"/>
    </row>
    <row r="199" spans="1:13" ht="15">
      <c r="A199" s="1"/>
      <c r="B199" s="1"/>
      <c r="C199" s="1"/>
      <c r="D199" s="1"/>
      <c r="E199" s="1"/>
      <c r="F199" s="1" t="s">
        <v>335</v>
      </c>
      <c r="G199" s="1"/>
      <c r="H199" s="1"/>
      <c r="I199" s="3">
        <v>0</v>
      </c>
      <c r="J199" s="3">
        <v>0</v>
      </c>
      <c r="K199" s="3">
        <v>1750</v>
      </c>
      <c r="L199" s="15">
        <f>ROUND(IF(K199=0,IF(J199=0,0,1),J199/K199),5)</f>
        <v>0</v>
      </c>
      <c r="M199" s="3">
        <v>1750</v>
      </c>
    </row>
    <row r="200" spans="1:13" ht="15">
      <c r="A200" s="1"/>
      <c r="B200" s="1"/>
      <c r="C200" s="1"/>
      <c r="D200" s="1"/>
      <c r="E200" s="1"/>
      <c r="F200" s="1" t="s">
        <v>336</v>
      </c>
      <c r="G200" s="1"/>
      <c r="H200" s="1"/>
      <c r="I200" s="3">
        <v>9583.33</v>
      </c>
      <c r="J200" s="3">
        <v>67083.35</v>
      </c>
      <c r="K200" s="3">
        <v>115000</v>
      </c>
      <c r="L200" s="15">
        <f>ROUND(IF(K200=0,IF(J200=0,0,1),J200/K200),5)</f>
        <v>0.58333</v>
      </c>
      <c r="M200" s="3">
        <v>115000</v>
      </c>
    </row>
    <row r="201" spans="1:13" ht="15">
      <c r="A201" s="1"/>
      <c r="B201" s="1"/>
      <c r="C201" s="1"/>
      <c r="D201" s="1"/>
      <c r="E201" s="1"/>
      <c r="F201" s="1" t="s">
        <v>337</v>
      </c>
      <c r="G201" s="1"/>
      <c r="H201" s="1"/>
      <c r="I201" s="3">
        <v>186.96</v>
      </c>
      <c r="J201" s="3">
        <v>325.74</v>
      </c>
      <c r="K201" s="3">
        <v>450</v>
      </c>
      <c r="L201" s="15">
        <f>ROUND(IF(K201=0,IF(J201=0,0,1),J201/K201),5)</f>
        <v>0.72387</v>
      </c>
      <c r="M201" s="3">
        <v>450</v>
      </c>
    </row>
    <row r="202" spans="1:13" ht="15">
      <c r="A202" s="1"/>
      <c r="B202" s="1"/>
      <c r="C202" s="1"/>
      <c r="D202" s="1"/>
      <c r="E202" s="1"/>
      <c r="F202" s="1" t="s">
        <v>338</v>
      </c>
      <c r="G202" s="1"/>
      <c r="H202" s="1"/>
      <c r="I202" s="3">
        <v>41.12</v>
      </c>
      <c r="J202" s="3">
        <v>82.47</v>
      </c>
      <c r="K202" s="3">
        <v>250</v>
      </c>
      <c r="L202" s="15">
        <f>ROUND(IF(K202=0,IF(J202=0,0,1),J202/K202),5)</f>
        <v>0.32988</v>
      </c>
      <c r="M202" s="3">
        <v>250</v>
      </c>
    </row>
    <row r="203" spans="1:13" ht="15">
      <c r="A203" s="1"/>
      <c r="B203" s="1"/>
      <c r="C203" s="1"/>
      <c r="D203" s="1"/>
      <c r="E203" s="1"/>
      <c r="F203" s="1" t="s">
        <v>339</v>
      </c>
      <c r="G203" s="1"/>
      <c r="H203" s="1"/>
      <c r="I203" s="3">
        <v>1.68</v>
      </c>
      <c r="J203" s="3">
        <v>364.07</v>
      </c>
      <c r="K203" s="3">
        <v>250</v>
      </c>
      <c r="L203" s="15">
        <f>ROUND(IF(K203=0,IF(J203=0,0,1),J203/K203),5)</f>
        <v>1.45628</v>
      </c>
      <c r="M203" s="3">
        <v>250</v>
      </c>
    </row>
    <row r="204" spans="1:13" ht="15">
      <c r="A204" s="1"/>
      <c r="B204" s="1"/>
      <c r="C204" s="1"/>
      <c r="D204" s="1"/>
      <c r="E204" s="1"/>
      <c r="F204" s="1" t="s">
        <v>340</v>
      </c>
      <c r="G204" s="1"/>
      <c r="H204" s="1"/>
      <c r="I204" s="3">
        <v>0</v>
      </c>
      <c r="J204" s="3">
        <v>31.42</v>
      </c>
      <c r="K204" s="3"/>
      <c r="L204" s="15"/>
      <c r="M204" s="3"/>
    </row>
    <row r="205" spans="1:13" ht="15">
      <c r="A205" s="1"/>
      <c r="B205" s="1"/>
      <c r="C205" s="1"/>
      <c r="D205" s="1"/>
      <c r="E205" s="1"/>
      <c r="F205" s="1" t="s">
        <v>341</v>
      </c>
      <c r="G205" s="1"/>
      <c r="H205" s="1"/>
      <c r="I205" s="3">
        <v>0</v>
      </c>
      <c r="J205" s="3">
        <v>0</v>
      </c>
      <c r="K205" s="3">
        <v>750</v>
      </c>
      <c r="L205" s="15">
        <f>ROUND(IF(K205=0,IF(J205=0,0,1),J205/K205),5)</f>
        <v>0</v>
      </c>
      <c r="M205" s="3">
        <v>750</v>
      </c>
    </row>
    <row r="206" spans="1:13" ht="15">
      <c r="A206" s="1"/>
      <c r="B206" s="1"/>
      <c r="C206" s="1"/>
      <c r="D206" s="1"/>
      <c r="E206" s="1"/>
      <c r="F206" s="1" t="s">
        <v>342</v>
      </c>
      <c r="G206" s="1"/>
      <c r="H206" s="1"/>
      <c r="I206" s="3">
        <v>0</v>
      </c>
      <c r="J206" s="3">
        <v>1623.79</v>
      </c>
      <c r="K206" s="3">
        <v>1000</v>
      </c>
      <c r="L206" s="15">
        <f>ROUND(IF(K206=0,IF(J206=0,0,1),J206/K206),5)</f>
        <v>1.62379</v>
      </c>
      <c r="M206" s="3">
        <v>1000</v>
      </c>
    </row>
    <row r="207" spans="1:13" ht="15">
      <c r="A207" s="1"/>
      <c r="B207" s="1"/>
      <c r="C207" s="1"/>
      <c r="D207" s="1"/>
      <c r="E207" s="1"/>
      <c r="F207" s="1" t="s">
        <v>343</v>
      </c>
      <c r="G207" s="1"/>
      <c r="H207" s="1"/>
      <c r="I207" s="3">
        <v>143.12</v>
      </c>
      <c r="J207" s="3">
        <v>1239.66</v>
      </c>
      <c r="K207" s="3">
        <v>875</v>
      </c>
      <c r="L207" s="15">
        <f>ROUND(IF(K207=0,IF(J207=0,0,1),J207/K207),5)</f>
        <v>1.41675</v>
      </c>
      <c r="M207" s="3">
        <v>875</v>
      </c>
    </row>
    <row r="208" spans="1:13" ht="15">
      <c r="A208" s="1"/>
      <c r="B208" s="1"/>
      <c r="C208" s="1"/>
      <c r="D208" s="1"/>
      <c r="E208" s="1"/>
      <c r="F208" s="1" t="s">
        <v>344</v>
      </c>
      <c r="G208" s="1"/>
      <c r="H208" s="1"/>
      <c r="I208" s="3">
        <v>4.8</v>
      </c>
      <c r="J208" s="3">
        <v>34.2</v>
      </c>
      <c r="K208" s="3">
        <v>100</v>
      </c>
      <c r="L208" s="15">
        <f>ROUND(IF(K208=0,IF(J208=0,0,1),J208/K208),5)</f>
        <v>0.342</v>
      </c>
      <c r="M208" s="3">
        <v>100</v>
      </c>
    </row>
    <row r="209" spans="1:13" ht="15">
      <c r="A209" s="1"/>
      <c r="B209" s="1"/>
      <c r="C209" s="1"/>
      <c r="D209" s="1"/>
      <c r="E209" s="1"/>
      <c r="F209" s="1" t="s">
        <v>345</v>
      </c>
      <c r="G209" s="1"/>
      <c r="H209" s="1"/>
      <c r="I209" s="3"/>
      <c r="J209" s="3"/>
      <c r="K209" s="3"/>
      <c r="L209" s="15"/>
      <c r="M209" s="3"/>
    </row>
    <row r="210" spans="1:13" ht="15">
      <c r="A210" s="1"/>
      <c r="B210" s="1"/>
      <c r="C210" s="1"/>
      <c r="D210" s="1"/>
      <c r="E210" s="1"/>
      <c r="F210" s="1"/>
      <c r="G210" s="1" t="s">
        <v>346</v>
      </c>
      <c r="H210" s="1"/>
      <c r="I210" s="3">
        <v>0</v>
      </c>
      <c r="J210" s="3">
        <v>0</v>
      </c>
      <c r="K210" s="3">
        <v>750</v>
      </c>
      <c r="L210" s="15">
        <f aca="true" t="shared" si="7" ref="L210:L217">ROUND(IF(K210=0,IF(J210=0,0,1),J210/K210),5)</f>
        <v>0</v>
      </c>
      <c r="M210" s="3">
        <v>750</v>
      </c>
    </row>
    <row r="211" spans="1:13" ht="15">
      <c r="A211" s="1"/>
      <c r="B211" s="1"/>
      <c r="C211" s="1"/>
      <c r="D211" s="1"/>
      <c r="E211" s="1"/>
      <c r="F211" s="1"/>
      <c r="G211" s="1" t="s">
        <v>347</v>
      </c>
      <c r="H211" s="1"/>
      <c r="I211" s="3">
        <v>91.66</v>
      </c>
      <c r="J211" s="3">
        <v>1075.71</v>
      </c>
      <c r="K211" s="3">
        <v>615</v>
      </c>
      <c r="L211" s="15">
        <f t="shared" si="7"/>
        <v>1.74912</v>
      </c>
      <c r="M211" s="3">
        <v>615</v>
      </c>
    </row>
    <row r="212" spans="1:13" ht="15">
      <c r="A212" s="1"/>
      <c r="B212" s="1"/>
      <c r="C212" s="1"/>
      <c r="D212" s="1"/>
      <c r="E212" s="1"/>
      <c r="F212" s="1"/>
      <c r="G212" s="1" t="s">
        <v>348</v>
      </c>
      <c r="H212" s="1"/>
      <c r="I212" s="3">
        <v>0</v>
      </c>
      <c r="J212" s="3">
        <v>0</v>
      </c>
      <c r="K212" s="3">
        <v>1010</v>
      </c>
      <c r="L212" s="15">
        <f t="shared" si="7"/>
        <v>0</v>
      </c>
      <c r="M212" s="3">
        <v>1010</v>
      </c>
    </row>
    <row r="213" spans="1:13" ht="15.75" thickBot="1">
      <c r="A213" s="1"/>
      <c r="B213" s="1"/>
      <c r="C213" s="1"/>
      <c r="D213" s="1"/>
      <c r="E213" s="1"/>
      <c r="F213" s="1"/>
      <c r="G213" s="1" t="s">
        <v>349</v>
      </c>
      <c r="H213" s="1"/>
      <c r="I213" s="4">
        <v>2244</v>
      </c>
      <c r="J213" s="4">
        <v>2562.5</v>
      </c>
      <c r="K213" s="4">
        <v>500</v>
      </c>
      <c r="L213" s="16">
        <f t="shared" si="7"/>
        <v>5.125</v>
      </c>
      <c r="M213" s="4">
        <v>500</v>
      </c>
    </row>
    <row r="214" spans="1:13" ht="15">
      <c r="A214" s="1"/>
      <c r="B214" s="1"/>
      <c r="C214" s="1"/>
      <c r="D214" s="1"/>
      <c r="E214" s="1"/>
      <c r="F214" s="1" t="s">
        <v>350</v>
      </c>
      <c r="G214" s="1"/>
      <c r="H214" s="1"/>
      <c r="I214" s="3">
        <f>ROUND(SUM(I209:I213),5)</f>
        <v>2335.66</v>
      </c>
      <c r="J214" s="3">
        <f>ROUND(SUM(J209:J213),5)</f>
        <v>3638.21</v>
      </c>
      <c r="K214" s="3">
        <f>ROUND(SUM(K209:K213),5)</f>
        <v>2875</v>
      </c>
      <c r="L214" s="15">
        <f t="shared" si="7"/>
        <v>1.26546</v>
      </c>
      <c r="M214" s="3">
        <f>ROUND(SUM(M209:M213),5)</f>
        <v>2875</v>
      </c>
    </row>
    <row r="215" spans="1:13" ht="30" customHeight="1">
      <c r="A215" s="1"/>
      <c r="B215" s="1"/>
      <c r="C215" s="1"/>
      <c r="D215" s="1"/>
      <c r="E215" s="1"/>
      <c r="F215" s="1" t="s">
        <v>351</v>
      </c>
      <c r="G215" s="1"/>
      <c r="H215" s="1"/>
      <c r="I215" s="3">
        <v>0</v>
      </c>
      <c r="J215" s="3">
        <v>0</v>
      </c>
      <c r="K215" s="3">
        <v>75</v>
      </c>
      <c r="L215" s="15">
        <f t="shared" si="7"/>
        <v>0</v>
      </c>
      <c r="M215" s="3">
        <v>75</v>
      </c>
    </row>
    <row r="216" spans="1:13" ht="15">
      <c r="A216" s="1"/>
      <c r="B216" s="1"/>
      <c r="C216" s="1"/>
      <c r="D216" s="1"/>
      <c r="E216" s="1"/>
      <c r="F216" s="1" t="s">
        <v>352</v>
      </c>
      <c r="G216" s="1"/>
      <c r="H216" s="1"/>
      <c r="I216" s="3">
        <v>-548.76</v>
      </c>
      <c r="J216" s="3">
        <v>2249.48</v>
      </c>
      <c r="K216" s="3">
        <v>3750</v>
      </c>
      <c r="L216" s="15">
        <f t="shared" si="7"/>
        <v>0.59986</v>
      </c>
      <c r="M216" s="3">
        <v>3750</v>
      </c>
    </row>
    <row r="217" spans="1:13" ht="15">
      <c r="A217" s="1"/>
      <c r="B217" s="1"/>
      <c r="C217" s="1"/>
      <c r="D217" s="1"/>
      <c r="E217" s="1"/>
      <c r="F217" s="1" t="s">
        <v>353</v>
      </c>
      <c r="G217" s="1"/>
      <c r="H217" s="1"/>
      <c r="I217" s="3">
        <v>159.16</v>
      </c>
      <c r="J217" s="3">
        <v>1114.25</v>
      </c>
      <c r="K217" s="3">
        <v>2250</v>
      </c>
      <c r="L217" s="15">
        <f t="shared" si="7"/>
        <v>0.49522</v>
      </c>
      <c r="M217" s="3">
        <v>2250</v>
      </c>
    </row>
    <row r="218" spans="1:13" ht="15">
      <c r="A218" s="1"/>
      <c r="B218" s="1"/>
      <c r="C218" s="1"/>
      <c r="D218" s="1"/>
      <c r="E218" s="1"/>
      <c r="F218" s="1" t="s">
        <v>354</v>
      </c>
      <c r="G218" s="1"/>
      <c r="H218" s="1"/>
      <c r="I218" s="3"/>
      <c r="J218" s="3"/>
      <c r="K218" s="3"/>
      <c r="L218" s="15"/>
      <c r="M218" s="3"/>
    </row>
    <row r="219" spans="1:13" ht="15">
      <c r="A219" s="1"/>
      <c r="B219" s="1"/>
      <c r="C219" s="1"/>
      <c r="D219" s="1"/>
      <c r="E219" s="1"/>
      <c r="F219" s="1"/>
      <c r="G219" s="1" t="s">
        <v>355</v>
      </c>
      <c r="H219" s="1"/>
      <c r="I219" s="3">
        <v>0</v>
      </c>
      <c r="J219" s="3">
        <v>2818.26</v>
      </c>
      <c r="K219" s="3">
        <v>1350</v>
      </c>
      <c r="L219" s="15">
        <f>ROUND(IF(K219=0,IF(J219=0,0,1),J219/K219),5)</f>
        <v>2.0876</v>
      </c>
      <c r="M219" s="3">
        <v>1350</v>
      </c>
    </row>
    <row r="220" spans="1:13" ht="15.75" thickBot="1">
      <c r="A220" s="1"/>
      <c r="B220" s="1"/>
      <c r="C220" s="1"/>
      <c r="D220" s="1"/>
      <c r="E220" s="1"/>
      <c r="F220" s="1"/>
      <c r="G220" s="1" t="s">
        <v>356</v>
      </c>
      <c r="H220" s="1"/>
      <c r="I220" s="4">
        <v>0</v>
      </c>
      <c r="J220" s="4">
        <v>0</v>
      </c>
      <c r="K220" s="4">
        <v>600</v>
      </c>
      <c r="L220" s="16">
        <f>ROUND(IF(K220=0,IF(J220=0,0,1),J220/K220),5)</f>
        <v>0</v>
      </c>
      <c r="M220" s="4">
        <v>600</v>
      </c>
    </row>
    <row r="221" spans="1:13" ht="15">
      <c r="A221" s="1"/>
      <c r="B221" s="1"/>
      <c r="C221" s="1"/>
      <c r="D221" s="1"/>
      <c r="E221" s="1"/>
      <c r="F221" s="1" t="s">
        <v>357</v>
      </c>
      <c r="G221" s="1"/>
      <c r="H221" s="1"/>
      <c r="I221" s="3">
        <f>ROUND(SUM(I218:I220),5)</f>
        <v>0</v>
      </c>
      <c r="J221" s="3">
        <f>ROUND(SUM(J218:J220),5)</f>
        <v>2818.26</v>
      </c>
      <c r="K221" s="3">
        <f>ROUND(SUM(K218:K220),5)</f>
        <v>1950</v>
      </c>
      <c r="L221" s="15">
        <f>ROUND(IF(K221=0,IF(J221=0,0,1),J221/K221),5)</f>
        <v>1.44526</v>
      </c>
      <c r="M221" s="3">
        <f>ROUND(SUM(M218:M220),5)</f>
        <v>1950</v>
      </c>
    </row>
    <row r="222" spans="1:13" ht="30" customHeight="1" thickBot="1">
      <c r="A222" s="1"/>
      <c r="B222" s="1"/>
      <c r="C222" s="1"/>
      <c r="D222" s="1"/>
      <c r="E222" s="1"/>
      <c r="F222" s="1" t="s">
        <v>416</v>
      </c>
      <c r="G222" s="1"/>
      <c r="H222" s="1"/>
      <c r="I222" s="5">
        <v>10016.95</v>
      </c>
      <c r="J222" s="5">
        <v>10016.95</v>
      </c>
      <c r="K222" s="5"/>
      <c r="L222" s="17"/>
      <c r="M222" s="5"/>
    </row>
    <row r="223" spans="1:13" ht="15.75" thickBot="1">
      <c r="A223" s="1"/>
      <c r="B223" s="1"/>
      <c r="C223" s="1"/>
      <c r="D223" s="1"/>
      <c r="E223" s="1" t="s">
        <v>358</v>
      </c>
      <c r="F223" s="1"/>
      <c r="G223" s="1"/>
      <c r="H223" s="1"/>
      <c r="I223" s="6">
        <f>ROUND(SUM(I198:I208)+SUM(I214:I217)+SUM(I221:I222),5)</f>
        <v>21924.02</v>
      </c>
      <c r="J223" s="6">
        <f>ROUND(SUM(J198:J208)+SUM(J214:J217)+SUM(J221:J222),5)</f>
        <v>90621.85</v>
      </c>
      <c r="K223" s="6">
        <f>ROUND(SUM(K198:K208)+SUM(K214:K217)+SUM(K221:K222),5)</f>
        <v>131325</v>
      </c>
      <c r="L223" s="19">
        <f>ROUND(IF(K223=0,IF(J223=0,0,1),J223/K223),5)</f>
        <v>0.69006</v>
      </c>
      <c r="M223" s="6">
        <f>ROUND(SUM(M198:M208)+SUM(M214:M217)+SUM(M221:M222),5)</f>
        <v>131325</v>
      </c>
    </row>
    <row r="224" spans="1:13" ht="30" customHeight="1" thickBot="1">
      <c r="A224" s="1"/>
      <c r="B224" s="1"/>
      <c r="C224" s="1"/>
      <c r="D224" s="1" t="s">
        <v>359</v>
      </c>
      <c r="E224" s="1"/>
      <c r="F224" s="1"/>
      <c r="G224" s="1"/>
      <c r="H224" s="1"/>
      <c r="I224" s="9">
        <f>ROUND(SUM(I102:I103)+I152+SUM(I191:I192)+I197+I223,5)</f>
        <v>29908.74</v>
      </c>
      <c r="J224" s="9">
        <f>ROUND(SUM(J102:J103)+J152+SUM(J191:J192)+J197+J223,5)</f>
        <v>160094.31</v>
      </c>
      <c r="K224" s="9">
        <f>ROUND(SUM(K102:K103)+K152+SUM(K191:K192)+K197+K223,5)</f>
        <v>224860</v>
      </c>
      <c r="L224" s="18">
        <f>ROUND(IF(K224=0,IF(J224=0,0,1),J224/K224),5)</f>
        <v>0.71197</v>
      </c>
      <c r="M224" s="9">
        <f>ROUND(SUM(M102:M103)+M152+SUM(M191:M192)+M197+M223,5)</f>
        <v>224860</v>
      </c>
    </row>
    <row r="225" spans="1:13" ht="30" customHeight="1">
      <c r="A225" s="1"/>
      <c r="B225" s="1" t="s">
        <v>360</v>
      </c>
      <c r="C225" s="1"/>
      <c r="D225" s="1"/>
      <c r="E225" s="1"/>
      <c r="F225" s="1"/>
      <c r="G225" s="1"/>
      <c r="H225" s="1"/>
      <c r="I225" s="3">
        <f>ROUND(I3+I101-I224,5)</f>
        <v>-25528.9</v>
      </c>
      <c r="J225" s="3">
        <f>ROUND(J3+J101-J224,5)</f>
        <v>-4840.4</v>
      </c>
      <c r="K225" s="3">
        <f>ROUND(K3+K101-K224,5)</f>
        <v>-20870</v>
      </c>
      <c r="L225" s="15">
        <f>ROUND(IF(K225=0,IF(J225=0,0,1),J225/K225),5)</f>
        <v>0.23193</v>
      </c>
      <c r="M225" s="3">
        <f>ROUND(M3+M101-M224,5)</f>
        <v>-20870</v>
      </c>
    </row>
    <row r="226" spans="1:13" ht="30" customHeight="1">
      <c r="A226" s="1"/>
      <c r="B226" s="1" t="s">
        <v>361</v>
      </c>
      <c r="C226" s="1"/>
      <c r="D226" s="1"/>
      <c r="E226" s="1"/>
      <c r="F226" s="1"/>
      <c r="G226" s="1"/>
      <c r="H226" s="1"/>
      <c r="I226" s="3"/>
      <c r="J226" s="3"/>
      <c r="K226" s="3"/>
      <c r="L226" s="15"/>
      <c r="M226" s="3"/>
    </row>
    <row r="227" spans="1:13" ht="15">
      <c r="A227" s="1"/>
      <c r="B227" s="1"/>
      <c r="C227" s="1" t="s">
        <v>184</v>
      </c>
      <c r="D227" s="1"/>
      <c r="E227" s="1"/>
      <c r="F227" s="1"/>
      <c r="G227" s="1"/>
      <c r="H227" s="1"/>
      <c r="I227" s="3"/>
      <c r="J227" s="3"/>
      <c r="K227" s="3"/>
      <c r="L227" s="15"/>
      <c r="M227" s="3"/>
    </row>
    <row r="228" spans="1:13" ht="15">
      <c r="A228" s="1"/>
      <c r="B228" s="1"/>
      <c r="C228" s="1"/>
      <c r="D228" s="1" t="s">
        <v>362</v>
      </c>
      <c r="E228" s="1"/>
      <c r="F228" s="1"/>
      <c r="G228" s="1"/>
      <c r="H228" s="1"/>
      <c r="I228" s="3">
        <v>0</v>
      </c>
      <c r="J228" s="3">
        <v>2800</v>
      </c>
      <c r="K228" s="3"/>
      <c r="L228" s="15"/>
      <c r="M228" s="3"/>
    </row>
    <row r="229" spans="1:13" ht="15">
      <c r="A229" s="1"/>
      <c r="B229" s="1"/>
      <c r="C229" s="1"/>
      <c r="D229" s="1" t="s">
        <v>363</v>
      </c>
      <c r="E229" s="1"/>
      <c r="F229" s="1"/>
      <c r="G229" s="1"/>
      <c r="H229" s="1"/>
      <c r="I229" s="3"/>
      <c r="J229" s="3"/>
      <c r="K229" s="3"/>
      <c r="L229" s="15"/>
      <c r="M229" s="3"/>
    </row>
    <row r="230" spans="1:13" ht="15">
      <c r="A230" s="1"/>
      <c r="B230" s="1"/>
      <c r="C230" s="1"/>
      <c r="D230" s="1"/>
      <c r="E230" s="1" t="s">
        <v>364</v>
      </c>
      <c r="F230" s="1"/>
      <c r="G230" s="1"/>
      <c r="H230" s="1"/>
      <c r="I230" s="3">
        <v>5</v>
      </c>
      <c r="J230" s="3">
        <v>185</v>
      </c>
      <c r="K230" s="3">
        <v>800</v>
      </c>
      <c r="L230" s="15">
        <f>ROUND(IF(K230=0,IF(J230=0,0,1),J230/K230),5)</f>
        <v>0.23125</v>
      </c>
      <c r="M230" s="3">
        <v>800</v>
      </c>
    </row>
    <row r="231" spans="1:13" ht="15">
      <c r="A231" s="1"/>
      <c r="B231" s="1"/>
      <c r="C231" s="1"/>
      <c r="D231" s="1"/>
      <c r="E231" s="1" t="s">
        <v>365</v>
      </c>
      <c r="F231" s="1"/>
      <c r="G231" s="1"/>
      <c r="H231" s="1"/>
      <c r="I231" s="3">
        <v>45</v>
      </c>
      <c r="J231" s="3">
        <v>770</v>
      </c>
      <c r="K231" s="3">
        <v>1100</v>
      </c>
      <c r="L231" s="15">
        <f>ROUND(IF(K231=0,IF(J231=0,0,1),J231/K231),5)</f>
        <v>0.7</v>
      </c>
      <c r="M231" s="3">
        <v>1100</v>
      </c>
    </row>
    <row r="232" spans="1:13" ht="15">
      <c r="A232" s="1"/>
      <c r="B232" s="1"/>
      <c r="C232" s="1"/>
      <c r="D232" s="1"/>
      <c r="E232" s="1" t="s">
        <v>366</v>
      </c>
      <c r="F232" s="1"/>
      <c r="G232" s="1"/>
      <c r="H232" s="1"/>
      <c r="I232" s="3">
        <v>15</v>
      </c>
      <c r="J232" s="3">
        <v>540</v>
      </c>
      <c r="K232" s="3">
        <v>600</v>
      </c>
      <c r="L232" s="15">
        <f>ROUND(IF(K232=0,IF(J232=0,0,1),J232/K232),5)</f>
        <v>0.9</v>
      </c>
      <c r="M232" s="3">
        <v>600</v>
      </c>
    </row>
    <row r="233" spans="1:13" ht="15">
      <c r="A233" s="1"/>
      <c r="B233" s="1"/>
      <c r="C233" s="1"/>
      <c r="D233" s="1"/>
      <c r="E233" s="1" t="s">
        <v>367</v>
      </c>
      <c r="F233" s="1"/>
      <c r="G233" s="1"/>
      <c r="H233" s="1"/>
      <c r="I233" s="3">
        <v>45</v>
      </c>
      <c r="J233" s="3">
        <v>840</v>
      </c>
      <c r="K233" s="3">
        <v>990</v>
      </c>
      <c r="L233" s="15">
        <f>ROUND(IF(K233=0,IF(J233=0,0,1),J233/K233),5)</f>
        <v>0.84848</v>
      </c>
      <c r="M233" s="3">
        <v>990</v>
      </c>
    </row>
    <row r="234" spans="1:13" ht="15">
      <c r="A234" s="1"/>
      <c r="B234" s="1"/>
      <c r="C234" s="1"/>
      <c r="D234" s="1"/>
      <c r="E234" s="1" t="s">
        <v>368</v>
      </c>
      <c r="F234" s="1"/>
      <c r="G234" s="1"/>
      <c r="H234" s="1"/>
      <c r="I234" s="3">
        <v>0</v>
      </c>
      <c r="J234" s="3">
        <v>120</v>
      </c>
      <c r="K234" s="3"/>
      <c r="L234" s="15"/>
      <c r="M234" s="3"/>
    </row>
    <row r="235" spans="1:13" ht="15">
      <c r="A235" s="1"/>
      <c r="B235" s="1"/>
      <c r="C235" s="1"/>
      <c r="D235" s="1"/>
      <c r="E235" s="1" t="s">
        <v>369</v>
      </c>
      <c r="F235" s="1"/>
      <c r="G235" s="1"/>
      <c r="H235" s="1"/>
      <c r="I235" s="3">
        <v>10</v>
      </c>
      <c r="J235" s="3">
        <v>560</v>
      </c>
      <c r="K235" s="3">
        <v>770</v>
      </c>
      <c r="L235" s="15">
        <f>ROUND(IF(K235=0,IF(J235=0,0,1),J235/K235),5)</f>
        <v>0.72727</v>
      </c>
      <c r="M235" s="3">
        <v>770</v>
      </c>
    </row>
    <row r="236" spans="1:13" ht="15">
      <c r="A236" s="1"/>
      <c r="B236" s="1"/>
      <c r="C236" s="1"/>
      <c r="D236" s="1"/>
      <c r="E236" s="1" t="s">
        <v>370</v>
      </c>
      <c r="F236" s="1"/>
      <c r="G236" s="1"/>
      <c r="H236" s="1"/>
      <c r="I236" s="3">
        <v>0</v>
      </c>
      <c r="J236" s="3">
        <v>165</v>
      </c>
      <c r="K236" s="3">
        <v>210</v>
      </c>
      <c r="L236" s="15">
        <f>ROUND(IF(K236=0,IF(J236=0,0,1),J236/K236),5)</f>
        <v>0.78571</v>
      </c>
      <c r="M236" s="3">
        <v>210</v>
      </c>
    </row>
    <row r="237" spans="1:13" ht="15.75" thickBot="1">
      <c r="A237" s="1"/>
      <c r="B237" s="1"/>
      <c r="C237" s="1"/>
      <c r="D237" s="1"/>
      <c r="E237" s="1" t="s">
        <v>371</v>
      </c>
      <c r="F237" s="1"/>
      <c r="G237" s="1"/>
      <c r="H237" s="1"/>
      <c r="I237" s="4">
        <v>5</v>
      </c>
      <c r="J237" s="4">
        <v>265</v>
      </c>
      <c r="K237" s="4">
        <v>360</v>
      </c>
      <c r="L237" s="16">
        <f>ROUND(IF(K237=0,IF(J237=0,0,1),J237/K237),5)</f>
        <v>0.73611</v>
      </c>
      <c r="M237" s="4">
        <v>360</v>
      </c>
    </row>
    <row r="238" spans="1:13" ht="15">
      <c r="A238" s="1"/>
      <c r="B238" s="1"/>
      <c r="C238" s="1"/>
      <c r="D238" s="1" t="s">
        <v>372</v>
      </c>
      <c r="E238" s="1"/>
      <c r="F238" s="1"/>
      <c r="G238" s="1"/>
      <c r="H238" s="1"/>
      <c r="I238" s="3">
        <f>ROUND(SUM(I229:I237),5)</f>
        <v>125</v>
      </c>
      <c r="J238" s="3">
        <f>ROUND(SUM(J229:J237),5)</f>
        <v>3445</v>
      </c>
      <c r="K238" s="3">
        <f>ROUND(SUM(K229:K237),5)</f>
        <v>4830</v>
      </c>
      <c r="L238" s="15">
        <f>ROUND(IF(K238=0,IF(J238=0,0,1),J238/K238),5)</f>
        <v>0.71325</v>
      </c>
      <c r="M238" s="3">
        <f>ROUND(SUM(M229:M237),5)</f>
        <v>4830</v>
      </c>
    </row>
    <row r="239" spans="1:13" ht="30" customHeight="1">
      <c r="A239" s="1"/>
      <c r="B239" s="1"/>
      <c r="C239" s="1"/>
      <c r="D239" s="1" t="s">
        <v>373</v>
      </c>
      <c r="E239" s="1"/>
      <c r="F239" s="1"/>
      <c r="G239" s="1"/>
      <c r="H239" s="1"/>
      <c r="I239" s="3"/>
      <c r="J239" s="3"/>
      <c r="K239" s="3"/>
      <c r="L239" s="15"/>
      <c r="M239" s="3"/>
    </row>
    <row r="240" spans="1:13" ht="15">
      <c r="A240" s="1"/>
      <c r="B240" s="1"/>
      <c r="C240" s="1"/>
      <c r="D240" s="1"/>
      <c r="E240" s="1" t="s">
        <v>374</v>
      </c>
      <c r="F240" s="1"/>
      <c r="G240" s="1"/>
      <c r="H240" s="1"/>
      <c r="I240" s="3">
        <v>210</v>
      </c>
      <c r="J240" s="3">
        <v>210</v>
      </c>
      <c r="K240" s="3">
        <v>220</v>
      </c>
      <c r="L240" s="15">
        <f>ROUND(IF(K240=0,IF(J240=0,0,1),J240/K240),5)</f>
        <v>0.95455</v>
      </c>
      <c r="M240" s="3">
        <v>220</v>
      </c>
    </row>
    <row r="241" spans="1:13" ht="15">
      <c r="A241" s="1"/>
      <c r="B241" s="1"/>
      <c r="C241" s="1"/>
      <c r="D241" s="1"/>
      <c r="E241" s="1" t="s">
        <v>375</v>
      </c>
      <c r="F241" s="1"/>
      <c r="G241" s="1"/>
      <c r="H241" s="1"/>
      <c r="I241" s="3">
        <v>682.5</v>
      </c>
      <c r="J241" s="3">
        <v>697.5</v>
      </c>
      <c r="K241" s="3">
        <v>2537</v>
      </c>
      <c r="L241" s="15">
        <f>ROUND(IF(K241=0,IF(J241=0,0,1),J241/K241),5)</f>
        <v>0.27493</v>
      </c>
      <c r="M241" s="3">
        <v>2537</v>
      </c>
    </row>
    <row r="242" spans="1:13" ht="15">
      <c r="A242" s="1"/>
      <c r="B242" s="1"/>
      <c r="C242" s="1"/>
      <c r="D242" s="1"/>
      <c r="E242" s="1" t="s">
        <v>417</v>
      </c>
      <c r="F242" s="1"/>
      <c r="G242" s="1"/>
      <c r="H242" s="1"/>
      <c r="I242" s="3">
        <v>360.5</v>
      </c>
      <c r="J242" s="3">
        <v>360.5</v>
      </c>
      <c r="K242" s="3"/>
      <c r="L242" s="15"/>
      <c r="M242" s="3"/>
    </row>
    <row r="243" spans="1:13" ht="15">
      <c r="A243" s="1"/>
      <c r="B243" s="1"/>
      <c r="C243" s="1"/>
      <c r="D243" s="1"/>
      <c r="E243" s="1" t="s">
        <v>376</v>
      </c>
      <c r="F243" s="1"/>
      <c r="G243" s="1"/>
      <c r="H243" s="1"/>
      <c r="I243" s="3">
        <v>0</v>
      </c>
      <c r="J243" s="3">
        <v>0</v>
      </c>
      <c r="K243" s="3">
        <v>2520</v>
      </c>
      <c r="L243" s="15">
        <f>ROUND(IF(K243=0,IF(J243=0,0,1),J243/K243),5)</f>
        <v>0</v>
      </c>
      <c r="M243" s="3">
        <v>2520</v>
      </c>
    </row>
    <row r="244" spans="1:13" ht="15">
      <c r="A244" s="1"/>
      <c r="B244" s="1"/>
      <c r="C244" s="1"/>
      <c r="D244" s="1"/>
      <c r="E244" s="1" t="s">
        <v>377</v>
      </c>
      <c r="F244" s="1"/>
      <c r="G244" s="1"/>
      <c r="H244" s="1"/>
      <c r="I244" s="3">
        <v>0</v>
      </c>
      <c r="J244" s="3">
        <v>0</v>
      </c>
      <c r="K244" s="3">
        <v>168</v>
      </c>
      <c r="L244" s="15">
        <f>ROUND(IF(K244=0,IF(J244=0,0,1),J244/K244),5)</f>
        <v>0</v>
      </c>
      <c r="M244" s="3">
        <v>168</v>
      </c>
    </row>
    <row r="245" spans="1:13" ht="15.75" thickBot="1">
      <c r="A245" s="1"/>
      <c r="B245" s="1"/>
      <c r="C245" s="1"/>
      <c r="D245" s="1"/>
      <c r="E245" s="1" t="s">
        <v>378</v>
      </c>
      <c r="F245" s="1"/>
      <c r="G245" s="1"/>
      <c r="H245" s="1"/>
      <c r="I245" s="5">
        <v>0</v>
      </c>
      <c r="J245" s="5">
        <v>255.5</v>
      </c>
      <c r="K245" s="5">
        <v>240</v>
      </c>
      <c r="L245" s="17">
        <f>ROUND(IF(K245=0,IF(J245=0,0,1),J245/K245),5)</f>
        <v>1.06458</v>
      </c>
      <c r="M245" s="5">
        <v>240</v>
      </c>
    </row>
    <row r="246" spans="1:13" ht="15.75" thickBot="1">
      <c r="A246" s="1"/>
      <c r="B246" s="1"/>
      <c r="C246" s="1"/>
      <c r="D246" s="1" t="s">
        <v>379</v>
      </c>
      <c r="E246" s="1"/>
      <c r="F246" s="1"/>
      <c r="G246" s="1"/>
      <c r="H246" s="1"/>
      <c r="I246" s="9">
        <f>ROUND(SUM(I239:I245),5)</f>
        <v>1253</v>
      </c>
      <c r="J246" s="9">
        <f>ROUND(SUM(J239:J245),5)</f>
        <v>1523.5</v>
      </c>
      <c r="K246" s="9">
        <f>ROUND(SUM(K239:K245),5)</f>
        <v>5685</v>
      </c>
      <c r="L246" s="18">
        <f>ROUND(IF(K246=0,IF(J246=0,0,1),J246/K246),5)</f>
        <v>0.26799</v>
      </c>
      <c r="M246" s="9">
        <f>ROUND(SUM(M239:M245),5)</f>
        <v>5685</v>
      </c>
    </row>
    <row r="247" spans="1:13" ht="30" customHeight="1">
      <c r="A247" s="1"/>
      <c r="B247" s="1"/>
      <c r="C247" s="1" t="s">
        <v>193</v>
      </c>
      <c r="D247" s="1"/>
      <c r="E247" s="1"/>
      <c r="F247" s="1"/>
      <c r="G247" s="1"/>
      <c r="H247" s="1"/>
      <c r="I247" s="3">
        <f>ROUND(SUM(I227:I228)+I238+I246,5)</f>
        <v>1378</v>
      </c>
      <c r="J247" s="3">
        <f>ROUND(SUM(J227:J228)+J238+J246,5)</f>
        <v>7768.5</v>
      </c>
      <c r="K247" s="3">
        <f>ROUND(SUM(K227:K228)+K238+K246,5)</f>
        <v>10515</v>
      </c>
      <c r="L247" s="15">
        <f>ROUND(IF(K247=0,IF(J247=0,0,1),J247/K247),5)</f>
        <v>0.7388</v>
      </c>
      <c r="M247" s="3">
        <f>ROUND(SUM(M227:M228)+M238+M246,5)</f>
        <v>10515</v>
      </c>
    </row>
    <row r="248" spans="1:13" ht="30" customHeight="1">
      <c r="A248" s="1"/>
      <c r="B248" s="1"/>
      <c r="C248" s="1" t="s">
        <v>380</v>
      </c>
      <c r="D248" s="1"/>
      <c r="E248" s="1"/>
      <c r="F248" s="1"/>
      <c r="G248" s="1"/>
      <c r="H248" s="1"/>
      <c r="I248" s="3"/>
      <c r="J248" s="3"/>
      <c r="K248" s="3"/>
      <c r="L248" s="15"/>
      <c r="M248" s="3"/>
    </row>
    <row r="249" spans="1:13" ht="15">
      <c r="A249" s="1"/>
      <c r="B249" s="1"/>
      <c r="C249" s="1"/>
      <c r="D249" s="1" t="s">
        <v>381</v>
      </c>
      <c r="E249" s="1"/>
      <c r="F249" s="1"/>
      <c r="G249" s="1"/>
      <c r="H249" s="1"/>
      <c r="I249" s="3"/>
      <c r="J249" s="3"/>
      <c r="K249" s="3"/>
      <c r="L249" s="15"/>
      <c r="M249" s="3"/>
    </row>
    <row r="250" spans="1:13" ht="15">
      <c r="A250" s="1"/>
      <c r="B250" s="1"/>
      <c r="C250" s="1"/>
      <c r="D250" s="1"/>
      <c r="E250" s="1" t="s">
        <v>382</v>
      </c>
      <c r="F250" s="1"/>
      <c r="G250" s="1"/>
      <c r="H250" s="1"/>
      <c r="I250" s="3">
        <v>0</v>
      </c>
      <c r="J250" s="3">
        <v>59.7</v>
      </c>
      <c r="K250" s="3">
        <v>60</v>
      </c>
      <c r="L250" s="15">
        <f>ROUND(IF(K250=0,IF(J250=0,0,1),J250/K250),5)</f>
        <v>0.995</v>
      </c>
      <c r="M250" s="3">
        <v>60</v>
      </c>
    </row>
    <row r="251" spans="1:13" ht="15">
      <c r="A251" s="1"/>
      <c r="B251" s="1"/>
      <c r="C251" s="1"/>
      <c r="D251" s="1"/>
      <c r="E251" s="1" t="s">
        <v>383</v>
      </c>
      <c r="F251" s="1"/>
      <c r="G251" s="1"/>
      <c r="H251" s="1"/>
      <c r="I251" s="3">
        <v>0</v>
      </c>
      <c r="J251" s="3">
        <v>25.42</v>
      </c>
      <c r="K251" s="3">
        <v>161</v>
      </c>
      <c r="L251" s="15">
        <f>ROUND(IF(K251=0,IF(J251=0,0,1),J251/K251),5)</f>
        <v>0.15789</v>
      </c>
      <c r="M251" s="3">
        <v>161</v>
      </c>
    </row>
    <row r="252" spans="1:13" ht="15">
      <c r="A252" s="1"/>
      <c r="B252" s="1"/>
      <c r="C252" s="1"/>
      <c r="D252" s="1"/>
      <c r="E252" s="1" t="s">
        <v>384</v>
      </c>
      <c r="F252" s="1"/>
      <c r="G252" s="1"/>
      <c r="H252" s="1"/>
      <c r="I252" s="3">
        <v>0</v>
      </c>
      <c r="J252" s="3">
        <v>300</v>
      </c>
      <c r="K252" s="3">
        <v>704</v>
      </c>
      <c r="L252" s="15">
        <f>ROUND(IF(K252=0,IF(J252=0,0,1),J252/K252),5)</f>
        <v>0.42614</v>
      </c>
      <c r="M252" s="3">
        <v>704</v>
      </c>
    </row>
    <row r="253" spans="1:13" ht="15">
      <c r="A253" s="1"/>
      <c r="B253" s="1"/>
      <c r="C253" s="1"/>
      <c r="D253" s="1"/>
      <c r="E253" s="1" t="s">
        <v>385</v>
      </c>
      <c r="F253" s="1"/>
      <c r="G253" s="1"/>
      <c r="H253" s="1"/>
      <c r="I253" s="3">
        <v>0</v>
      </c>
      <c r="J253" s="3">
        <v>515</v>
      </c>
      <c r="K253" s="3"/>
      <c r="L253" s="15"/>
      <c r="M253" s="3"/>
    </row>
    <row r="254" spans="1:13" ht="15">
      <c r="A254" s="1"/>
      <c r="B254" s="1"/>
      <c r="C254" s="1"/>
      <c r="D254" s="1"/>
      <c r="E254" s="1" t="s">
        <v>386</v>
      </c>
      <c r="F254" s="1"/>
      <c r="G254" s="1"/>
      <c r="H254" s="1"/>
      <c r="I254" s="3">
        <v>0</v>
      </c>
      <c r="J254" s="3">
        <v>128.13</v>
      </c>
      <c r="K254" s="3">
        <v>140</v>
      </c>
      <c r="L254" s="15">
        <f>ROUND(IF(K254=0,IF(J254=0,0,1),J254/K254),5)</f>
        <v>0.91521</v>
      </c>
      <c r="M254" s="3">
        <v>140</v>
      </c>
    </row>
    <row r="255" spans="1:13" ht="15">
      <c r="A255" s="1"/>
      <c r="B255" s="1"/>
      <c r="C255" s="1"/>
      <c r="D255" s="1"/>
      <c r="E255" s="1" t="s">
        <v>418</v>
      </c>
      <c r="F255" s="1"/>
      <c r="G255" s="1"/>
      <c r="H255" s="1"/>
      <c r="I255" s="3">
        <v>2.43</v>
      </c>
      <c r="J255" s="3">
        <v>2.43</v>
      </c>
      <c r="K255" s="3"/>
      <c r="L255" s="15"/>
      <c r="M255" s="3"/>
    </row>
    <row r="256" spans="1:13" ht="15">
      <c r="A256" s="1"/>
      <c r="B256" s="1"/>
      <c r="C256" s="1"/>
      <c r="D256" s="1"/>
      <c r="E256" s="1" t="s">
        <v>387</v>
      </c>
      <c r="F256" s="1"/>
      <c r="G256" s="1"/>
      <c r="H256" s="1"/>
      <c r="I256" s="3">
        <v>0</v>
      </c>
      <c r="J256" s="3">
        <v>10.99</v>
      </c>
      <c r="K256" s="3">
        <v>117</v>
      </c>
      <c r="L256" s="15">
        <f>ROUND(IF(K256=0,IF(J256=0,0,1),J256/K256),5)</f>
        <v>0.09393</v>
      </c>
      <c r="M256" s="3">
        <v>117</v>
      </c>
    </row>
    <row r="257" spans="1:13" ht="15.75" thickBot="1">
      <c r="A257" s="1"/>
      <c r="B257" s="1"/>
      <c r="C257" s="1"/>
      <c r="D257" s="1"/>
      <c r="E257" s="1" t="s">
        <v>388</v>
      </c>
      <c r="F257" s="1"/>
      <c r="G257" s="1"/>
      <c r="H257" s="1"/>
      <c r="I257" s="4">
        <v>0</v>
      </c>
      <c r="J257" s="4">
        <v>16.99</v>
      </c>
      <c r="K257" s="4"/>
      <c r="L257" s="16"/>
      <c r="M257" s="4"/>
    </row>
    <row r="258" spans="1:13" ht="15">
      <c r="A258" s="1"/>
      <c r="B258" s="1"/>
      <c r="C258" s="1"/>
      <c r="D258" s="1" t="s">
        <v>389</v>
      </c>
      <c r="E258" s="1"/>
      <c r="F258" s="1"/>
      <c r="G258" s="1"/>
      <c r="H258" s="1"/>
      <c r="I258" s="3">
        <f>ROUND(SUM(I249:I257),5)</f>
        <v>2.43</v>
      </c>
      <c r="J258" s="3">
        <f>ROUND(SUM(J249:J257),5)</f>
        <v>1058.66</v>
      </c>
      <c r="K258" s="3">
        <f>ROUND(SUM(K249:K257),5)</f>
        <v>1182</v>
      </c>
      <c r="L258" s="15">
        <f>ROUND(IF(K258=0,IF(J258=0,0,1),J258/K258),5)</f>
        <v>0.89565</v>
      </c>
      <c r="M258" s="3">
        <f>ROUND(SUM(M249:M257),5)</f>
        <v>1182</v>
      </c>
    </row>
    <row r="259" spans="1:13" ht="30" customHeight="1">
      <c r="A259" s="1"/>
      <c r="B259" s="1"/>
      <c r="C259" s="1"/>
      <c r="D259" s="1" t="s">
        <v>390</v>
      </c>
      <c r="E259" s="1"/>
      <c r="F259" s="1"/>
      <c r="G259" s="1"/>
      <c r="H259" s="1"/>
      <c r="I259" s="3"/>
      <c r="J259" s="3"/>
      <c r="K259" s="3"/>
      <c r="L259" s="15"/>
      <c r="M259" s="3"/>
    </row>
    <row r="260" spans="1:13" ht="15">
      <c r="A260" s="1"/>
      <c r="B260" s="1"/>
      <c r="C260" s="1"/>
      <c r="D260" s="1"/>
      <c r="E260" s="1" t="s">
        <v>391</v>
      </c>
      <c r="F260" s="1"/>
      <c r="G260" s="1"/>
      <c r="H260" s="1"/>
      <c r="I260" s="3"/>
      <c r="J260" s="3"/>
      <c r="K260" s="3"/>
      <c r="L260" s="15"/>
      <c r="M260" s="3"/>
    </row>
    <row r="261" spans="1:13" ht="15">
      <c r="A261" s="1"/>
      <c r="B261" s="1"/>
      <c r="C261" s="1"/>
      <c r="D261" s="1"/>
      <c r="E261" s="1"/>
      <c r="F261" s="1" t="s">
        <v>392</v>
      </c>
      <c r="G261" s="1"/>
      <c r="H261" s="1"/>
      <c r="I261" s="3">
        <v>0</v>
      </c>
      <c r="J261" s="3">
        <v>85</v>
      </c>
      <c r="K261" s="3"/>
      <c r="L261" s="15"/>
      <c r="M261" s="3"/>
    </row>
    <row r="262" spans="1:13" ht="15.75" thickBot="1">
      <c r="A262" s="1"/>
      <c r="B262" s="1"/>
      <c r="C262" s="1"/>
      <c r="D262" s="1"/>
      <c r="E262" s="1"/>
      <c r="F262" s="1" t="s">
        <v>393</v>
      </c>
      <c r="G262" s="1"/>
      <c r="H262" s="1"/>
      <c r="I262" s="4">
        <v>0</v>
      </c>
      <c r="J262" s="4">
        <v>0</v>
      </c>
      <c r="K262" s="4">
        <v>1200</v>
      </c>
      <c r="L262" s="16">
        <f>ROUND(IF(K262=0,IF(J262=0,0,1),J262/K262),5)</f>
        <v>0</v>
      </c>
      <c r="M262" s="4">
        <v>1200</v>
      </c>
    </row>
    <row r="263" spans="1:13" ht="15">
      <c r="A263" s="1"/>
      <c r="B263" s="1"/>
      <c r="C263" s="1"/>
      <c r="D263" s="1"/>
      <c r="E263" s="1" t="s">
        <v>394</v>
      </c>
      <c r="F263" s="1"/>
      <c r="G263" s="1"/>
      <c r="H263" s="1"/>
      <c r="I263" s="3">
        <f>ROUND(SUM(I260:I262),5)</f>
        <v>0</v>
      </c>
      <c r="J263" s="3">
        <f>ROUND(SUM(J260:J262),5)</f>
        <v>85</v>
      </c>
      <c r="K263" s="3">
        <f>ROUND(SUM(K260:K262),5)</f>
        <v>1200</v>
      </c>
      <c r="L263" s="15">
        <f>ROUND(IF(K263=0,IF(J263=0,0,1),J263/K263),5)</f>
        <v>0.07083</v>
      </c>
      <c r="M263" s="3">
        <f>ROUND(SUM(M260:M262),5)</f>
        <v>1200</v>
      </c>
    </row>
    <row r="264" spans="1:13" ht="30" customHeight="1">
      <c r="A264" s="1"/>
      <c r="B264" s="1"/>
      <c r="C264" s="1"/>
      <c r="D264" s="1"/>
      <c r="E264" s="1" t="s">
        <v>395</v>
      </c>
      <c r="F264" s="1"/>
      <c r="G264" s="1"/>
      <c r="H264" s="1"/>
      <c r="I264" s="3">
        <v>0</v>
      </c>
      <c r="J264" s="3">
        <v>57.87</v>
      </c>
      <c r="K264" s="3"/>
      <c r="L264" s="15"/>
      <c r="M264" s="3"/>
    </row>
    <row r="265" spans="1:13" ht="15">
      <c r="A265" s="1"/>
      <c r="B265" s="1"/>
      <c r="C265" s="1"/>
      <c r="D265" s="1"/>
      <c r="E265" s="1" t="s">
        <v>396</v>
      </c>
      <c r="F265" s="1"/>
      <c r="G265" s="1"/>
      <c r="H265" s="1"/>
      <c r="I265" s="3">
        <v>0</v>
      </c>
      <c r="J265" s="3">
        <v>107.88</v>
      </c>
      <c r="K265" s="3">
        <v>1200</v>
      </c>
      <c r="L265" s="15">
        <f>ROUND(IF(K265=0,IF(J265=0,0,1),J265/K265),5)</f>
        <v>0.0899</v>
      </c>
      <c r="M265" s="3">
        <v>1200</v>
      </c>
    </row>
    <row r="266" spans="1:13" ht="15">
      <c r="A266" s="1"/>
      <c r="B266" s="1"/>
      <c r="C266" s="1"/>
      <c r="D266" s="1"/>
      <c r="E266" s="1" t="s">
        <v>397</v>
      </c>
      <c r="F266" s="1"/>
      <c r="G266" s="1"/>
      <c r="H266" s="1"/>
      <c r="I266" s="3">
        <v>0</v>
      </c>
      <c r="J266" s="3">
        <v>0</v>
      </c>
      <c r="K266" s="3">
        <v>1800</v>
      </c>
      <c r="L266" s="15">
        <f>ROUND(IF(K266=0,IF(J266=0,0,1),J266/K266),5)</f>
        <v>0</v>
      </c>
      <c r="M266" s="3">
        <v>1800</v>
      </c>
    </row>
    <row r="267" spans="1:13" ht="15">
      <c r="A267" s="1"/>
      <c r="B267" s="1"/>
      <c r="C267" s="1"/>
      <c r="D267" s="1"/>
      <c r="E267" s="1" t="s">
        <v>398</v>
      </c>
      <c r="F267" s="1"/>
      <c r="G267" s="1"/>
      <c r="H267" s="1"/>
      <c r="I267" s="3">
        <v>0</v>
      </c>
      <c r="J267" s="3">
        <v>0</v>
      </c>
      <c r="K267" s="3">
        <v>2250</v>
      </c>
      <c r="L267" s="15">
        <f>ROUND(IF(K267=0,IF(J267=0,0,1),J267/K267),5)</f>
        <v>0</v>
      </c>
      <c r="M267" s="3">
        <v>2250</v>
      </c>
    </row>
    <row r="268" spans="1:13" ht="15">
      <c r="A268" s="1"/>
      <c r="B268" s="1"/>
      <c r="C268" s="1"/>
      <c r="D268" s="1"/>
      <c r="E268" s="1" t="s">
        <v>399</v>
      </c>
      <c r="F268" s="1"/>
      <c r="G268" s="1"/>
      <c r="H268" s="1"/>
      <c r="I268" s="3"/>
      <c r="J268" s="3"/>
      <c r="K268" s="3"/>
      <c r="L268" s="15"/>
      <c r="M268" s="3"/>
    </row>
    <row r="269" spans="1:13" ht="15">
      <c r="A269" s="1"/>
      <c r="B269" s="1"/>
      <c r="C269" s="1"/>
      <c r="D269" s="1"/>
      <c r="E269" s="1"/>
      <c r="F269" s="1" t="s">
        <v>400</v>
      </c>
      <c r="G269" s="1"/>
      <c r="H269" s="1"/>
      <c r="I269" s="3">
        <v>0</v>
      </c>
      <c r="J269" s="3">
        <v>270</v>
      </c>
      <c r="K269" s="3">
        <v>1200</v>
      </c>
      <c r="L269" s="15">
        <f>ROUND(IF(K269=0,IF(J269=0,0,1),J269/K269),5)</f>
        <v>0.225</v>
      </c>
      <c r="M269" s="3">
        <v>1200</v>
      </c>
    </row>
    <row r="270" spans="1:13" s="8" customFormat="1" ht="12" thickBot="1">
      <c r="A270" s="1"/>
      <c r="B270" s="1"/>
      <c r="C270" s="1"/>
      <c r="D270" s="1"/>
      <c r="E270" s="1"/>
      <c r="F270" s="1" t="s">
        <v>401</v>
      </c>
      <c r="G270" s="1"/>
      <c r="H270" s="1"/>
      <c r="I270" s="5">
        <v>0</v>
      </c>
      <c r="J270" s="5">
        <v>0</v>
      </c>
      <c r="K270" s="5">
        <v>1762</v>
      </c>
      <c r="L270" s="17">
        <f>ROUND(IF(K270=0,IF(J270=0,0,1),J270/K270),5)</f>
        <v>0</v>
      </c>
      <c r="M270" s="5">
        <v>1762</v>
      </c>
    </row>
    <row r="271" spans="1:13" ht="15.75" thickBot="1">
      <c r="A271" s="1"/>
      <c r="B271" s="1"/>
      <c r="C271" s="1"/>
      <c r="D271" s="1"/>
      <c r="E271" s="1" t="s">
        <v>402</v>
      </c>
      <c r="F271" s="1"/>
      <c r="G271" s="1"/>
      <c r="H271" s="1"/>
      <c r="I271" s="9">
        <f>ROUND(SUM(I268:I270),5)</f>
        <v>0</v>
      </c>
      <c r="J271" s="9">
        <f>ROUND(SUM(J268:J270),5)</f>
        <v>270</v>
      </c>
      <c r="K271" s="9">
        <f>ROUND(SUM(K268:K270),5)</f>
        <v>2962</v>
      </c>
      <c r="L271" s="18">
        <f>ROUND(IF(K271=0,IF(J271=0,0,1),J271/K271),5)</f>
        <v>0.09115</v>
      </c>
      <c r="M271" s="9">
        <f>ROUND(SUM(M268:M270),5)</f>
        <v>2962</v>
      </c>
    </row>
    <row r="272" spans="1:13" ht="30" customHeight="1">
      <c r="A272" s="1"/>
      <c r="B272" s="1"/>
      <c r="C272" s="1"/>
      <c r="D272" s="1" t="s">
        <v>403</v>
      </c>
      <c r="E272" s="1"/>
      <c r="F272" s="1"/>
      <c r="G272" s="1"/>
      <c r="H272" s="1"/>
      <c r="I272" s="3">
        <f>ROUND(I259+SUM(I263:I267)+I271,5)</f>
        <v>0</v>
      </c>
      <c r="J272" s="3">
        <f>ROUND(J259+SUM(J263:J267)+J271,5)</f>
        <v>520.75</v>
      </c>
      <c r="K272" s="3">
        <f>ROUND(K259+SUM(K263:K267)+K271,5)</f>
        <v>9412</v>
      </c>
      <c r="L272" s="15">
        <f>ROUND(IF(K272=0,IF(J272=0,0,1),J272/K272),5)</f>
        <v>0.05533</v>
      </c>
      <c r="M272" s="3">
        <f>ROUND(M259+SUM(M263:M267)+M271,5)</f>
        <v>9412</v>
      </c>
    </row>
    <row r="273" spans="1:13" ht="30" customHeight="1" thickBot="1">
      <c r="A273" s="1"/>
      <c r="B273" s="1"/>
      <c r="C273" s="1"/>
      <c r="D273" s="1" t="s">
        <v>404</v>
      </c>
      <c r="E273" s="1"/>
      <c r="F273" s="1"/>
      <c r="G273" s="1"/>
      <c r="H273" s="1"/>
      <c r="I273" s="5">
        <v>0</v>
      </c>
      <c r="J273" s="5">
        <v>0</v>
      </c>
      <c r="K273" s="5"/>
      <c r="L273" s="17"/>
      <c r="M273" s="5"/>
    </row>
    <row r="274" spans="1:13" ht="15.75" thickBot="1">
      <c r="A274" s="1"/>
      <c r="B274" s="1"/>
      <c r="C274" s="1" t="s">
        <v>405</v>
      </c>
      <c r="D274" s="1"/>
      <c r="E274" s="1"/>
      <c r="F274" s="1"/>
      <c r="G274" s="1"/>
      <c r="H274" s="1"/>
      <c r="I274" s="6">
        <f>ROUND(I248+I258+SUM(I272:I273),5)</f>
        <v>2.43</v>
      </c>
      <c r="J274" s="6">
        <f>ROUND(J248+J258+SUM(J272:J273),5)</f>
        <v>1579.41</v>
      </c>
      <c r="K274" s="6">
        <f>ROUND(K248+K258+SUM(K272:K273),5)</f>
        <v>10594</v>
      </c>
      <c r="L274" s="19">
        <f>ROUND(IF(K274=0,IF(J274=0,0,1),J274/K274),5)</f>
        <v>0.14909</v>
      </c>
      <c r="M274" s="6">
        <f>ROUND(M248+M258+SUM(M272:M273),5)</f>
        <v>10594</v>
      </c>
    </row>
    <row r="275" spans="1:13" ht="30" customHeight="1" thickBot="1">
      <c r="A275" s="1"/>
      <c r="B275" s="1" t="s">
        <v>406</v>
      </c>
      <c r="C275" s="1"/>
      <c r="D275" s="1"/>
      <c r="E275" s="1"/>
      <c r="F275" s="1"/>
      <c r="G275" s="1"/>
      <c r="H275" s="1"/>
      <c r="I275" s="6">
        <f>ROUND(I226+I247-I274,5)</f>
        <v>1375.57</v>
      </c>
      <c r="J275" s="6">
        <f>ROUND(J226+J247-J274,5)</f>
        <v>6189.09</v>
      </c>
      <c r="K275" s="6">
        <f>ROUND(K226+K247-K274,5)</f>
        <v>-79</v>
      </c>
      <c r="L275" s="19">
        <f>ROUND(IF(K275=0,IF(J275=0,0,1),J275/K275),5)</f>
        <v>-78.34291</v>
      </c>
      <c r="M275" s="6">
        <f>ROUND(M226+M247-M274,5)</f>
        <v>-79</v>
      </c>
    </row>
    <row r="276" spans="1:13" s="8" customFormat="1" ht="30" customHeight="1" thickBot="1">
      <c r="A276" s="1" t="s">
        <v>136</v>
      </c>
      <c r="B276" s="1"/>
      <c r="C276" s="1"/>
      <c r="D276" s="1"/>
      <c r="E276" s="1"/>
      <c r="F276" s="1"/>
      <c r="G276" s="1"/>
      <c r="H276" s="1"/>
      <c r="I276" s="7">
        <f>ROUND(I225+I275,5)</f>
        <v>-24153.33</v>
      </c>
      <c r="J276" s="7">
        <f>ROUND(J225+J275,5)</f>
        <v>1348.69</v>
      </c>
      <c r="K276" s="7">
        <f>ROUND(K225+K275,5)</f>
        <v>-20949</v>
      </c>
      <c r="L276" s="20">
        <f>ROUND(IF(K276=0,IF(J276=0,0,1),J276/K276),5)</f>
        <v>-0.06438</v>
      </c>
      <c r="M276" s="7">
        <f>ROUND(M225+M275,5)</f>
        <v>-20949</v>
      </c>
    </row>
    <row r="277" ht="15.75" thickTop="1"/>
  </sheetData>
  <sheetProtection/>
  <printOptions/>
  <pageMargins left="0.7" right="0.7" top="0.75" bottom="0.5" header="0.25" footer="0.3"/>
  <pageSetup horizontalDpi="600" verticalDpi="600" orientation="portrait" scale="85" r:id="rId2"/>
  <headerFooter>
    <oddHeader>&amp;L&amp;"Arial,Bold"&amp;8 2:38 PM
&amp;"Arial,Bold"&amp;8 08/22/13
&amp;"Arial,Bold"&amp;8 Accrual Basis&amp;C&amp;"Arial,Bold"&amp;12 American Society for Indexing
&amp;"Arial,Bold"&amp;14 Income Statement Budget vs Actual
&amp;"Arial,Bold"&amp;10 July 2013</oddHeader>
    <oddFooter>&amp;L&amp;Z&amp;F&amp;R&amp;"Arial,Bold"&amp;8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3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Q14" sqref="Q14"/>
    </sheetView>
  </sheetViews>
  <sheetFormatPr defaultColWidth="9.140625" defaultRowHeight="15"/>
  <cols>
    <col min="1" max="7" width="3.00390625" style="13" customWidth="1"/>
    <col min="8" max="8" width="35.00390625" style="13" customWidth="1"/>
    <col min="9" max="9" width="7.57421875" style="14" bestFit="1" customWidth="1"/>
    <col min="10" max="10" width="9.57421875" style="14" bestFit="1" customWidth="1"/>
    <col min="11" max="11" width="10.00390625" style="14" hidden="1" customWidth="1"/>
    <col min="12" max="12" width="10.28125" style="14" bestFit="1" customWidth="1"/>
    <col min="13" max="13" width="12.421875" style="14" bestFit="1" customWidth="1"/>
  </cols>
  <sheetData>
    <row r="1" spans="1:13" ht="15.75" thickBo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s="12" customFormat="1" ht="16.5" thickBot="1" thickTop="1">
      <c r="A2" s="10"/>
      <c r="B2" s="10"/>
      <c r="C2" s="10"/>
      <c r="D2" s="10"/>
      <c r="E2" s="10"/>
      <c r="F2" s="10"/>
      <c r="G2" s="10"/>
      <c r="H2" s="10"/>
      <c r="I2" s="11" t="s">
        <v>412</v>
      </c>
      <c r="J2" s="11" t="s">
        <v>413</v>
      </c>
      <c r="K2" s="11" t="s">
        <v>140</v>
      </c>
      <c r="L2" s="11" t="s">
        <v>139</v>
      </c>
      <c r="M2" s="11" t="s">
        <v>141</v>
      </c>
    </row>
    <row r="3" spans="1:13" ht="15.75" thickTop="1">
      <c r="A3" s="1"/>
      <c r="B3" s="1" t="s">
        <v>142</v>
      </c>
      <c r="C3" s="1"/>
      <c r="D3" s="1"/>
      <c r="E3" s="1"/>
      <c r="F3" s="1"/>
      <c r="G3" s="1"/>
      <c r="H3" s="1"/>
      <c r="I3" s="3"/>
      <c r="J3" s="3"/>
      <c r="K3" s="3"/>
      <c r="L3" s="15"/>
      <c r="M3" s="3"/>
    </row>
    <row r="4" spans="1:13" ht="15">
      <c r="A4" s="1"/>
      <c r="B4" s="1"/>
      <c r="C4" s="1"/>
      <c r="D4" s="1" t="s">
        <v>143</v>
      </c>
      <c r="E4" s="1"/>
      <c r="F4" s="1"/>
      <c r="G4" s="1"/>
      <c r="H4" s="1"/>
      <c r="I4" s="3"/>
      <c r="J4" s="3"/>
      <c r="K4" s="3"/>
      <c r="L4" s="15"/>
      <c r="M4" s="3"/>
    </row>
    <row r="5" spans="1:13" ht="15">
      <c r="A5" s="1"/>
      <c r="B5" s="1"/>
      <c r="C5" s="1"/>
      <c r="D5" s="1"/>
      <c r="E5" s="1" t="s">
        <v>201</v>
      </c>
      <c r="F5" s="1"/>
      <c r="G5" s="1"/>
      <c r="H5" s="1"/>
      <c r="I5" s="3"/>
      <c r="J5" s="3"/>
      <c r="K5" s="3"/>
      <c r="L5" s="15"/>
      <c r="M5" s="3"/>
    </row>
    <row r="6" spans="1:13" ht="15">
      <c r="A6" s="1"/>
      <c r="B6" s="1"/>
      <c r="C6" s="1"/>
      <c r="D6" s="1"/>
      <c r="E6" s="1"/>
      <c r="F6" s="1" t="s">
        <v>202</v>
      </c>
      <c r="G6" s="1"/>
      <c r="H6" s="1"/>
      <c r="I6" s="3">
        <v>0</v>
      </c>
      <c r="J6" s="3">
        <v>325</v>
      </c>
      <c r="K6" s="3"/>
      <c r="L6" s="15"/>
      <c r="M6" s="3"/>
    </row>
    <row r="7" spans="1:13" ht="15">
      <c r="A7" s="1"/>
      <c r="B7" s="1"/>
      <c r="C7" s="1"/>
      <c r="D7" s="1"/>
      <c r="E7" s="1"/>
      <c r="F7" s="1" t="s">
        <v>203</v>
      </c>
      <c r="G7" s="1"/>
      <c r="H7" s="1"/>
      <c r="I7" s="3">
        <v>0</v>
      </c>
      <c r="J7" s="3">
        <v>25258</v>
      </c>
      <c r="K7" s="3">
        <v>35275</v>
      </c>
      <c r="L7" s="15">
        <f>ROUND(IF(K7=0,IF(J7=0,0,1),J7/K7),5)</f>
        <v>0.71603</v>
      </c>
      <c r="M7" s="3">
        <v>35275</v>
      </c>
    </row>
    <row r="8" spans="1:13" ht="15">
      <c r="A8" s="1"/>
      <c r="B8" s="1"/>
      <c r="C8" s="1"/>
      <c r="D8" s="1"/>
      <c r="E8" s="1"/>
      <c r="F8" s="1" t="s">
        <v>204</v>
      </c>
      <c r="G8" s="1"/>
      <c r="H8" s="1"/>
      <c r="I8" s="3">
        <v>0</v>
      </c>
      <c r="J8" s="3">
        <v>3800</v>
      </c>
      <c r="K8" s="3"/>
      <c r="L8" s="15"/>
      <c r="M8" s="3"/>
    </row>
    <row r="9" spans="1:13" ht="15">
      <c r="A9" s="1"/>
      <c r="B9" s="1"/>
      <c r="C9" s="1"/>
      <c r="D9" s="1"/>
      <c r="E9" s="1"/>
      <c r="F9" s="1" t="s">
        <v>205</v>
      </c>
      <c r="G9" s="1"/>
      <c r="H9" s="1"/>
      <c r="I9" s="3">
        <v>0</v>
      </c>
      <c r="J9" s="3">
        <v>1000</v>
      </c>
      <c r="K9" s="3">
        <v>3500</v>
      </c>
      <c r="L9" s="15">
        <f>ROUND(IF(K9=0,IF(J9=0,0,1),J9/K9),5)</f>
        <v>0.28571</v>
      </c>
      <c r="M9" s="3">
        <v>3500</v>
      </c>
    </row>
    <row r="10" spans="1:13" ht="15">
      <c r="A10" s="1"/>
      <c r="B10" s="1"/>
      <c r="C10" s="1"/>
      <c r="D10" s="1"/>
      <c r="E10" s="1"/>
      <c r="F10" s="1" t="s">
        <v>206</v>
      </c>
      <c r="G10" s="1"/>
      <c r="H10" s="1"/>
      <c r="I10" s="3">
        <v>0</v>
      </c>
      <c r="J10" s="3">
        <v>0</v>
      </c>
      <c r="K10" s="3">
        <v>6810</v>
      </c>
      <c r="L10" s="15">
        <f>ROUND(IF(K10=0,IF(J10=0,0,1),J10/K10),5)</f>
        <v>0</v>
      </c>
      <c r="M10" s="3">
        <v>6810</v>
      </c>
    </row>
    <row r="11" spans="1:13" ht="15">
      <c r="A11" s="1"/>
      <c r="B11" s="1"/>
      <c r="C11" s="1"/>
      <c r="D11" s="1"/>
      <c r="E11" s="1"/>
      <c r="F11" s="1" t="s">
        <v>207</v>
      </c>
      <c r="G11" s="1"/>
      <c r="H11" s="1"/>
      <c r="I11" s="3">
        <v>0</v>
      </c>
      <c r="J11" s="3">
        <v>50</v>
      </c>
      <c r="K11" s="3">
        <v>150</v>
      </c>
      <c r="L11" s="15">
        <f>ROUND(IF(K11=0,IF(J11=0,0,1),J11/K11),5)</f>
        <v>0.33333</v>
      </c>
      <c r="M11" s="3">
        <v>150</v>
      </c>
    </row>
    <row r="12" spans="1:13" ht="15">
      <c r="A12" s="1"/>
      <c r="B12" s="1"/>
      <c r="C12" s="1"/>
      <c r="D12" s="1"/>
      <c r="E12" s="1"/>
      <c r="F12" s="1" t="s">
        <v>208</v>
      </c>
      <c r="G12" s="1"/>
      <c r="H12" s="1"/>
      <c r="I12" s="3">
        <v>0</v>
      </c>
      <c r="J12" s="3">
        <v>300</v>
      </c>
      <c r="K12" s="3">
        <v>500</v>
      </c>
      <c r="L12" s="15">
        <f>ROUND(IF(K12=0,IF(J12=0,0,1),J12/K12),5)</f>
        <v>0.6</v>
      </c>
      <c r="M12" s="3">
        <v>500</v>
      </c>
    </row>
    <row r="13" spans="1:13" ht="15">
      <c r="A13" s="1"/>
      <c r="B13" s="1"/>
      <c r="C13" s="1"/>
      <c r="D13" s="1"/>
      <c r="E13" s="1"/>
      <c r="F13" s="1" t="s">
        <v>209</v>
      </c>
      <c r="G13" s="1"/>
      <c r="H13" s="1"/>
      <c r="I13" s="3">
        <v>0</v>
      </c>
      <c r="J13" s="3">
        <v>125</v>
      </c>
      <c r="K13" s="3">
        <v>625</v>
      </c>
      <c r="L13" s="15">
        <f>ROUND(IF(K13=0,IF(J13=0,0,1),J13/K13),5)</f>
        <v>0.2</v>
      </c>
      <c r="M13" s="3">
        <v>625</v>
      </c>
    </row>
    <row r="14" spans="1:13" ht="15">
      <c r="A14" s="1"/>
      <c r="B14" s="1"/>
      <c r="C14" s="1"/>
      <c r="D14" s="1"/>
      <c r="E14" s="1"/>
      <c r="F14" s="1" t="s">
        <v>210</v>
      </c>
      <c r="G14" s="1"/>
      <c r="H14" s="1"/>
      <c r="I14" s="3">
        <v>0</v>
      </c>
      <c r="J14" s="3">
        <v>2700</v>
      </c>
      <c r="K14" s="3">
        <v>500</v>
      </c>
      <c r="L14" s="15">
        <f>ROUND(IF(K14=0,IF(J14=0,0,1),J14/K14),5)</f>
        <v>5.4</v>
      </c>
      <c r="M14" s="3">
        <v>500</v>
      </c>
    </row>
    <row r="15" spans="1:13" ht="15">
      <c r="A15" s="1"/>
      <c r="B15" s="1"/>
      <c r="C15" s="1"/>
      <c r="D15" s="1"/>
      <c r="E15" s="1"/>
      <c r="F15" s="1" t="s">
        <v>211</v>
      </c>
      <c r="G15" s="1"/>
      <c r="H15" s="1"/>
      <c r="I15" s="3">
        <v>0</v>
      </c>
      <c r="J15" s="3">
        <v>0</v>
      </c>
      <c r="K15" s="3">
        <v>100</v>
      </c>
      <c r="L15" s="15">
        <f>ROUND(IF(K15=0,IF(J15=0,0,1),J15/K15),5)</f>
        <v>0</v>
      </c>
      <c r="M15" s="3">
        <v>100</v>
      </c>
    </row>
    <row r="16" spans="1:13" ht="15">
      <c r="A16" s="1"/>
      <c r="B16" s="1"/>
      <c r="C16" s="1"/>
      <c r="D16" s="1"/>
      <c r="E16" s="1"/>
      <c r="F16" s="1" t="s">
        <v>212</v>
      </c>
      <c r="G16" s="1"/>
      <c r="H16" s="1"/>
      <c r="I16" s="3"/>
      <c r="J16" s="3"/>
      <c r="K16" s="3"/>
      <c r="L16" s="15"/>
      <c r="M16" s="3"/>
    </row>
    <row r="17" spans="1:13" ht="15">
      <c r="A17" s="1"/>
      <c r="B17" s="1"/>
      <c r="C17" s="1"/>
      <c r="D17" s="1"/>
      <c r="E17" s="1"/>
      <c r="F17" s="1"/>
      <c r="G17" s="1" t="s">
        <v>213</v>
      </c>
      <c r="H17" s="1"/>
      <c r="I17" s="3">
        <v>0</v>
      </c>
      <c r="J17" s="3">
        <v>140</v>
      </c>
      <c r="K17" s="3">
        <v>5000</v>
      </c>
      <c r="L17" s="15">
        <f>ROUND(IF(K17=0,IF(J17=0,0,1),J17/K17),5)</f>
        <v>0.028</v>
      </c>
      <c r="M17" s="3">
        <v>5000</v>
      </c>
    </row>
    <row r="18" spans="1:13" ht="15">
      <c r="A18" s="1"/>
      <c r="B18" s="1"/>
      <c r="C18" s="1"/>
      <c r="D18" s="1"/>
      <c r="E18" s="1"/>
      <c r="F18" s="1"/>
      <c r="G18" s="1" t="s">
        <v>214</v>
      </c>
      <c r="H18" s="1"/>
      <c r="I18" s="3">
        <v>0</v>
      </c>
      <c r="J18" s="3">
        <v>2100</v>
      </c>
      <c r="K18" s="3">
        <v>2100</v>
      </c>
      <c r="L18" s="15">
        <f>ROUND(IF(K18=0,IF(J18=0,0,1),J18/K18),5)</f>
        <v>1</v>
      </c>
      <c r="M18" s="3">
        <v>2100</v>
      </c>
    </row>
    <row r="19" spans="1:13" ht="15">
      <c r="A19" s="1"/>
      <c r="B19" s="1"/>
      <c r="C19" s="1"/>
      <c r="D19" s="1"/>
      <c r="E19" s="1"/>
      <c r="F19" s="1"/>
      <c r="G19" s="1" t="s">
        <v>215</v>
      </c>
      <c r="H19" s="1"/>
      <c r="I19" s="3">
        <v>0</v>
      </c>
      <c r="J19" s="3">
        <v>750</v>
      </c>
      <c r="K19" s="3">
        <v>2100</v>
      </c>
      <c r="L19" s="15">
        <f>ROUND(IF(K19=0,IF(J19=0,0,1),J19/K19),5)</f>
        <v>0.35714</v>
      </c>
      <c r="M19" s="3">
        <v>2100</v>
      </c>
    </row>
    <row r="20" spans="1:13" ht="15">
      <c r="A20" s="1"/>
      <c r="B20" s="1"/>
      <c r="C20" s="1"/>
      <c r="D20" s="1"/>
      <c r="E20" s="1"/>
      <c r="F20" s="1"/>
      <c r="G20" s="1" t="s">
        <v>216</v>
      </c>
      <c r="H20" s="1"/>
      <c r="I20" s="3">
        <v>0</v>
      </c>
      <c r="J20" s="3">
        <v>0</v>
      </c>
      <c r="K20" s="3">
        <v>1400</v>
      </c>
      <c r="L20" s="15">
        <f>ROUND(IF(K20=0,IF(J20=0,0,1),J20/K20),5)</f>
        <v>0</v>
      </c>
      <c r="M20" s="3">
        <v>1400</v>
      </c>
    </row>
    <row r="21" spans="1:13" ht="15">
      <c r="A21" s="1"/>
      <c r="B21" s="1"/>
      <c r="C21" s="1"/>
      <c r="D21" s="1"/>
      <c r="E21" s="1"/>
      <c r="F21" s="1"/>
      <c r="G21" s="1" t="s">
        <v>217</v>
      </c>
      <c r="H21" s="1"/>
      <c r="I21" s="3">
        <v>0</v>
      </c>
      <c r="J21" s="3">
        <v>980</v>
      </c>
      <c r="K21" s="3">
        <v>1400</v>
      </c>
      <c r="L21" s="15">
        <f>ROUND(IF(K21=0,IF(J21=0,0,1),J21/K21),5)</f>
        <v>0.7</v>
      </c>
      <c r="M21" s="3">
        <v>1400</v>
      </c>
    </row>
    <row r="22" spans="1:13" ht="15">
      <c r="A22" s="1"/>
      <c r="B22" s="1"/>
      <c r="C22" s="1"/>
      <c r="D22" s="1"/>
      <c r="E22" s="1"/>
      <c r="F22" s="1"/>
      <c r="G22" s="1" t="s">
        <v>218</v>
      </c>
      <c r="H22" s="1"/>
      <c r="I22" s="3">
        <v>0</v>
      </c>
      <c r="J22" s="3">
        <v>1260</v>
      </c>
      <c r="K22" s="3"/>
      <c r="L22" s="15"/>
      <c r="M22" s="3"/>
    </row>
    <row r="23" spans="1:13" ht="15">
      <c r="A23" s="1"/>
      <c r="B23" s="1"/>
      <c r="C23" s="1"/>
      <c r="D23" s="1"/>
      <c r="E23" s="1"/>
      <c r="F23" s="1"/>
      <c r="G23" s="1" t="s">
        <v>219</v>
      </c>
      <c r="H23" s="1"/>
      <c r="I23" s="3">
        <v>0</v>
      </c>
      <c r="J23" s="3">
        <v>1800</v>
      </c>
      <c r="K23" s="3"/>
      <c r="L23" s="15"/>
      <c r="M23" s="3"/>
    </row>
    <row r="24" spans="1:13" ht="15.75" thickBot="1">
      <c r="A24" s="1"/>
      <c r="B24" s="1"/>
      <c r="C24" s="1"/>
      <c r="D24" s="1"/>
      <c r="E24" s="1"/>
      <c r="F24" s="1"/>
      <c r="G24" s="1" t="s">
        <v>220</v>
      </c>
      <c r="H24" s="1"/>
      <c r="I24" s="4">
        <v>0</v>
      </c>
      <c r="J24" s="4">
        <v>300</v>
      </c>
      <c r="K24" s="4"/>
      <c r="L24" s="16"/>
      <c r="M24" s="4"/>
    </row>
    <row r="25" spans="1:13" ht="15">
      <c r="A25" s="1"/>
      <c r="B25" s="1"/>
      <c r="C25" s="1"/>
      <c r="D25" s="1"/>
      <c r="E25" s="1"/>
      <c r="F25" s="1" t="s">
        <v>221</v>
      </c>
      <c r="G25" s="1"/>
      <c r="H25" s="1"/>
      <c r="I25" s="3">
        <f>ROUND(SUM(I16:I24),5)</f>
        <v>0</v>
      </c>
      <c r="J25" s="3">
        <f>ROUND(SUM(J16:J24),5)</f>
        <v>7330</v>
      </c>
      <c r="K25" s="3">
        <f>ROUND(SUM(K16:K24),5)</f>
        <v>12000</v>
      </c>
      <c r="L25" s="15">
        <f>ROUND(IF(K25=0,IF(J25=0,0,1),J25/K25),5)</f>
        <v>0.61083</v>
      </c>
      <c r="M25" s="3">
        <f>ROUND(SUM(M16:M24),5)</f>
        <v>12000</v>
      </c>
    </row>
    <row r="26" spans="1:13" ht="30" customHeight="1">
      <c r="A26" s="1"/>
      <c r="B26" s="1"/>
      <c r="C26" s="1"/>
      <c r="D26" s="1"/>
      <c r="E26" s="1"/>
      <c r="F26" s="1" t="s">
        <v>222</v>
      </c>
      <c r="G26" s="1"/>
      <c r="H26" s="1"/>
      <c r="I26" s="3">
        <v>0</v>
      </c>
      <c r="J26" s="3">
        <v>300</v>
      </c>
      <c r="K26" s="3">
        <v>600</v>
      </c>
      <c r="L26" s="15">
        <f>ROUND(IF(K26=0,IF(J26=0,0,1),J26/K26),5)</f>
        <v>0.5</v>
      </c>
      <c r="M26" s="3">
        <v>600</v>
      </c>
    </row>
    <row r="27" spans="1:13" ht="15">
      <c r="A27" s="1"/>
      <c r="B27" s="1"/>
      <c r="C27" s="1"/>
      <c r="D27" s="1"/>
      <c r="E27" s="1"/>
      <c r="F27" s="1" t="s">
        <v>223</v>
      </c>
      <c r="G27" s="1"/>
      <c r="H27" s="1"/>
      <c r="I27" s="3">
        <v>0</v>
      </c>
      <c r="J27" s="3">
        <v>320</v>
      </c>
      <c r="K27" s="3"/>
      <c r="L27" s="15"/>
      <c r="M27" s="3"/>
    </row>
    <row r="28" spans="1:13" ht="15.75" thickBot="1">
      <c r="A28" s="1"/>
      <c r="B28" s="1"/>
      <c r="C28" s="1"/>
      <c r="D28" s="1"/>
      <c r="E28" s="1"/>
      <c r="F28" s="1" t="s">
        <v>224</v>
      </c>
      <c r="G28" s="1"/>
      <c r="H28" s="1"/>
      <c r="I28" s="5">
        <v>0</v>
      </c>
      <c r="J28" s="5">
        <v>160</v>
      </c>
      <c r="K28" s="5">
        <v>160</v>
      </c>
      <c r="L28" s="17">
        <f>ROUND(IF(K28=0,IF(J28=0,0,1),J28/K28),5)</f>
        <v>1</v>
      </c>
      <c r="M28" s="5">
        <v>160</v>
      </c>
    </row>
    <row r="29" spans="1:13" ht="15.75" thickBot="1">
      <c r="A29" s="1"/>
      <c r="B29" s="1"/>
      <c r="C29" s="1"/>
      <c r="D29" s="1"/>
      <c r="E29" s="1" t="s">
        <v>225</v>
      </c>
      <c r="F29" s="1"/>
      <c r="G29" s="1"/>
      <c r="H29" s="1"/>
      <c r="I29" s="6">
        <f>ROUND(SUM(I5:I15)+SUM(I25:I28),5)</f>
        <v>0</v>
      </c>
      <c r="J29" s="6">
        <f>ROUND(SUM(J5:J15)+SUM(J25:J28),5)</f>
        <v>41668</v>
      </c>
      <c r="K29" s="6">
        <f>ROUND(SUM(K5:K15)+SUM(K25:K28),5)</f>
        <v>60220</v>
      </c>
      <c r="L29" s="19">
        <f>ROUND(IF(K29=0,IF(J29=0,0,1),J29/K29),5)</f>
        <v>0.69193</v>
      </c>
      <c r="M29" s="6">
        <f>ROUND(SUM(M5:M15)+SUM(M25:M28),5)</f>
        <v>60220</v>
      </c>
    </row>
    <row r="30" spans="1:13" ht="30" customHeight="1" thickBot="1">
      <c r="A30" s="1"/>
      <c r="B30" s="1"/>
      <c r="C30" s="1"/>
      <c r="D30" s="1" t="s">
        <v>239</v>
      </c>
      <c r="E30" s="1"/>
      <c r="F30" s="1"/>
      <c r="G30" s="1"/>
      <c r="H30" s="1"/>
      <c r="I30" s="9">
        <f>ROUND(I4+I29,5)</f>
        <v>0</v>
      </c>
      <c r="J30" s="9">
        <f>ROUND(J4+J29,5)</f>
        <v>41668</v>
      </c>
      <c r="K30" s="9">
        <f>ROUND(K4+K29,5)</f>
        <v>60220</v>
      </c>
      <c r="L30" s="18">
        <f>ROUND(IF(K30=0,IF(J30=0,0,1),J30/K30),5)</f>
        <v>0.69193</v>
      </c>
      <c r="M30" s="9">
        <f>ROUND(M4+M29,5)</f>
        <v>60220</v>
      </c>
    </row>
    <row r="31" spans="1:13" ht="30" customHeight="1">
      <c r="A31" s="1"/>
      <c r="B31" s="1"/>
      <c r="C31" s="1" t="s">
        <v>239</v>
      </c>
      <c r="D31" s="1"/>
      <c r="E31" s="1"/>
      <c r="F31" s="1"/>
      <c r="G31" s="1"/>
      <c r="H31" s="1"/>
      <c r="I31" s="3">
        <f>I30</f>
        <v>0</v>
      </c>
      <c r="J31" s="3">
        <f>J30</f>
        <v>41668</v>
      </c>
      <c r="K31" s="3">
        <f>K30</f>
        <v>60220</v>
      </c>
      <c r="L31" s="15">
        <f>ROUND(IF(K31=0,IF(J31=0,0,1),J31/K31),5)</f>
        <v>0.69193</v>
      </c>
      <c r="M31" s="3">
        <f>M30</f>
        <v>60220</v>
      </c>
    </row>
    <row r="32" spans="1:13" ht="30" customHeight="1">
      <c r="A32" s="1"/>
      <c r="B32" s="1"/>
      <c r="C32" s="1"/>
      <c r="D32" s="1" t="s">
        <v>240</v>
      </c>
      <c r="E32" s="1"/>
      <c r="F32" s="1"/>
      <c r="G32" s="1"/>
      <c r="H32" s="1"/>
      <c r="I32" s="3"/>
      <c r="J32" s="3"/>
      <c r="K32" s="3"/>
      <c r="L32" s="15"/>
      <c r="M32" s="3"/>
    </row>
    <row r="33" spans="1:13" ht="15">
      <c r="A33" s="1"/>
      <c r="B33" s="1"/>
      <c r="C33" s="1"/>
      <c r="D33" s="1"/>
      <c r="E33" s="1" t="s">
        <v>289</v>
      </c>
      <c r="F33" s="1"/>
      <c r="G33" s="1"/>
      <c r="H33" s="1"/>
      <c r="I33" s="3"/>
      <c r="J33" s="3"/>
      <c r="K33" s="3"/>
      <c r="L33" s="15"/>
      <c r="M33" s="3"/>
    </row>
    <row r="34" spans="1:13" ht="15">
      <c r="A34" s="1"/>
      <c r="B34" s="1"/>
      <c r="C34" s="1"/>
      <c r="D34" s="1"/>
      <c r="E34" s="1"/>
      <c r="F34" s="1" t="s">
        <v>290</v>
      </c>
      <c r="G34" s="1"/>
      <c r="H34" s="1"/>
      <c r="I34" s="3"/>
      <c r="J34" s="3"/>
      <c r="K34" s="3"/>
      <c r="L34" s="15"/>
      <c r="M34" s="3"/>
    </row>
    <row r="35" spans="1:13" ht="15">
      <c r="A35" s="1"/>
      <c r="B35" s="1"/>
      <c r="C35" s="1"/>
      <c r="D35" s="1"/>
      <c r="E35" s="1"/>
      <c r="F35" s="1"/>
      <c r="G35" s="1" t="s">
        <v>291</v>
      </c>
      <c r="H35" s="1"/>
      <c r="I35" s="3">
        <v>0</v>
      </c>
      <c r="J35" s="3">
        <v>0</v>
      </c>
      <c r="K35" s="3">
        <v>150</v>
      </c>
      <c r="L35" s="15">
        <f>ROUND(IF(K35=0,IF(J35=0,0,1),J35/K35),5)</f>
        <v>0</v>
      </c>
      <c r="M35" s="3">
        <v>150</v>
      </c>
    </row>
    <row r="36" spans="1:13" ht="15">
      <c r="A36" s="1"/>
      <c r="B36" s="1"/>
      <c r="C36" s="1"/>
      <c r="D36" s="1"/>
      <c r="E36" s="1"/>
      <c r="F36" s="1"/>
      <c r="G36" s="1" t="s">
        <v>292</v>
      </c>
      <c r="H36" s="1"/>
      <c r="I36" s="3"/>
      <c r="J36" s="3"/>
      <c r="K36" s="3"/>
      <c r="L36" s="15"/>
      <c r="M36" s="3"/>
    </row>
    <row r="37" spans="1:13" ht="15">
      <c r="A37" s="1"/>
      <c r="B37" s="1"/>
      <c r="C37" s="1"/>
      <c r="D37" s="1"/>
      <c r="E37" s="1"/>
      <c r="F37" s="1"/>
      <c r="G37" s="1"/>
      <c r="H37" s="1" t="s">
        <v>293</v>
      </c>
      <c r="I37" s="3">
        <v>0</v>
      </c>
      <c r="J37" s="3">
        <v>7659.78</v>
      </c>
      <c r="K37" s="3">
        <v>7500</v>
      </c>
      <c r="L37" s="15">
        <f>ROUND(IF(K37=0,IF(J37=0,0,1),J37/K37),5)</f>
        <v>1.0213</v>
      </c>
      <c r="M37" s="3">
        <v>7500</v>
      </c>
    </row>
    <row r="38" spans="1:13" ht="15">
      <c r="A38" s="1"/>
      <c r="B38" s="1"/>
      <c r="C38" s="1"/>
      <c r="D38" s="1"/>
      <c r="E38" s="1"/>
      <c r="F38" s="1"/>
      <c r="G38" s="1"/>
      <c r="H38" s="1" t="s">
        <v>294</v>
      </c>
      <c r="I38" s="3">
        <v>0</v>
      </c>
      <c r="J38" s="3">
        <v>3199.93</v>
      </c>
      <c r="K38" s="3">
        <v>4500</v>
      </c>
      <c r="L38" s="15">
        <f>ROUND(IF(K38=0,IF(J38=0,0,1),J38/K38),5)</f>
        <v>0.7111</v>
      </c>
      <c r="M38" s="3">
        <v>4500</v>
      </c>
    </row>
    <row r="39" spans="1:13" ht="15">
      <c r="A39" s="1"/>
      <c r="B39" s="1"/>
      <c r="C39" s="1"/>
      <c r="D39" s="1"/>
      <c r="E39" s="1"/>
      <c r="F39" s="1"/>
      <c r="G39" s="1"/>
      <c r="H39" s="1" t="s">
        <v>295</v>
      </c>
      <c r="I39" s="3">
        <v>0</v>
      </c>
      <c r="J39" s="3">
        <v>3911.16</v>
      </c>
      <c r="K39" s="3">
        <v>6000</v>
      </c>
      <c r="L39" s="15">
        <f>ROUND(IF(K39=0,IF(J39=0,0,1),J39/K39),5)</f>
        <v>0.65186</v>
      </c>
      <c r="M39" s="3">
        <v>6000</v>
      </c>
    </row>
    <row r="40" spans="1:13" ht="15">
      <c r="A40" s="1"/>
      <c r="B40" s="1"/>
      <c r="C40" s="1"/>
      <c r="D40" s="1"/>
      <c r="E40" s="1"/>
      <c r="F40" s="1"/>
      <c r="G40" s="1"/>
      <c r="H40" s="1" t="s">
        <v>296</v>
      </c>
      <c r="I40" s="3">
        <v>0</v>
      </c>
      <c r="J40" s="3">
        <v>0</v>
      </c>
      <c r="K40" s="3">
        <v>7200</v>
      </c>
      <c r="L40" s="15">
        <f>ROUND(IF(K40=0,IF(J40=0,0,1),J40/K40),5)</f>
        <v>0</v>
      </c>
      <c r="M40" s="3">
        <v>7200</v>
      </c>
    </row>
    <row r="41" spans="1:13" ht="15">
      <c r="A41" s="1"/>
      <c r="B41" s="1"/>
      <c r="C41" s="1"/>
      <c r="D41" s="1"/>
      <c r="E41" s="1"/>
      <c r="F41" s="1"/>
      <c r="G41" s="1"/>
      <c r="H41" s="1" t="s">
        <v>297</v>
      </c>
      <c r="I41" s="3">
        <v>0</v>
      </c>
      <c r="J41" s="3">
        <v>6271.22</v>
      </c>
      <c r="K41" s="3"/>
      <c r="L41" s="15"/>
      <c r="M41" s="3"/>
    </row>
    <row r="42" spans="1:13" ht="15.75" thickBot="1">
      <c r="A42" s="1"/>
      <c r="B42" s="1"/>
      <c r="C42" s="1"/>
      <c r="D42" s="1"/>
      <c r="E42" s="1"/>
      <c r="F42" s="1"/>
      <c r="G42" s="1"/>
      <c r="H42" s="1" t="s">
        <v>298</v>
      </c>
      <c r="I42" s="4">
        <v>0</v>
      </c>
      <c r="J42" s="4">
        <v>23</v>
      </c>
      <c r="K42" s="4"/>
      <c r="L42" s="16"/>
      <c r="M42" s="4"/>
    </row>
    <row r="43" spans="1:13" ht="15">
      <c r="A43" s="1"/>
      <c r="B43" s="1"/>
      <c r="C43" s="1"/>
      <c r="D43" s="1"/>
      <c r="E43" s="1"/>
      <c r="F43" s="1"/>
      <c r="G43" s="1" t="s">
        <v>299</v>
      </c>
      <c r="H43" s="1"/>
      <c r="I43" s="3">
        <f>ROUND(SUM(I36:I42),5)</f>
        <v>0</v>
      </c>
      <c r="J43" s="3">
        <f>ROUND(SUM(J36:J42),5)</f>
        <v>21065.09</v>
      </c>
      <c r="K43" s="3">
        <f>ROUND(SUM(K36:K42),5)</f>
        <v>25200</v>
      </c>
      <c r="L43" s="15">
        <f>ROUND(IF(K43=0,IF(J43=0,0,1),J43/K43),5)</f>
        <v>0.83592</v>
      </c>
      <c r="M43" s="3">
        <f>ROUND(SUM(M36:M42),5)</f>
        <v>25200</v>
      </c>
    </row>
    <row r="44" spans="1:13" ht="30" customHeight="1">
      <c r="A44" s="1"/>
      <c r="B44" s="1"/>
      <c r="C44" s="1"/>
      <c r="D44" s="1"/>
      <c r="E44" s="1"/>
      <c r="F44" s="1"/>
      <c r="G44" s="1" t="s">
        <v>300</v>
      </c>
      <c r="H44" s="1"/>
      <c r="I44" s="3">
        <v>0</v>
      </c>
      <c r="J44" s="3">
        <v>8684.04</v>
      </c>
      <c r="K44" s="3">
        <v>7300</v>
      </c>
      <c r="L44" s="15">
        <f>ROUND(IF(K44=0,IF(J44=0,0,1),J44/K44),5)</f>
        <v>1.18959</v>
      </c>
      <c r="M44" s="3">
        <v>7300</v>
      </c>
    </row>
    <row r="45" spans="1:13" ht="15">
      <c r="A45" s="1"/>
      <c r="B45" s="1"/>
      <c r="C45" s="1"/>
      <c r="D45" s="1"/>
      <c r="E45" s="1"/>
      <c r="F45" s="1"/>
      <c r="G45" s="1" t="s">
        <v>301</v>
      </c>
      <c r="H45" s="1"/>
      <c r="I45" s="3">
        <v>0</v>
      </c>
      <c r="J45" s="3">
        <v>3013.34</v>
      </c>
      <c r="K45" s="3">
        <v>1670</v>
      </c>
      <c r="L45" s="15">
        <f>ROUND(IF(K45=0,IF(J45=0,0,1),J45/K45),5)</f>
        <v>1.8044</v>
      </c>
      <c r="M45" s="3">
        <v>1670</v>
      </c>
    </row>
    <row r="46" spans="1:13" ht="15">
      <c r="A46" s="1"/>
      <c r="B46" s="1"/>
      <c r="C46" s="1"/>
      <c r="D46" s="1"/>
      <c r="E46" s="1"/>
      <c r="F46" s="1"/>
      <c r="G46" s="1" t="s">
        <v>302</v>
      </c>
      <c r="H46" s="1"/>
      <c r="I46" s="3">
        <v>0</v>
      </c>
      <c r="J46" s="3">
        <v>1459.31</v>
      </c>
      <c r="K46" s="3">
        <v>1850</v>
      </c>
      <c r="L46" s="15">
        <f>ROUND(IF(K46=0,IF(J46=0,0,1),J46/K46),5)</f>
        <v>0.78882</v>
      </c>
      <c r="M46" s="3">
        <v>1850</v>
      </c>
    </row>
    <row r="47" spans="1:13" ht="15">
      <c r="A47" s="1"/>
      <c r="B47" s="1"/>
      <c r="C47" s="1"/>
      <c r="D47" s="1"/>
      <c r="E47" s="1"/>
      <c r="F47" s="1"/>
      <c r="G47" s="1" t="s">
        <v>303</v>
      </c>
      <c r="H47" s="1"/>
      <c r="I47" s="3">
        <v>0</v>
      </c>
      <c r="J47" s="3">
        <v>309</v>
      </c>
      <c r="K47" s="3">
        <v>400</v>
      </c>
      <c r="L47" s="15">
        <f>ROUND(IF(K47=0,IF(J47=0,0,1),J47/K47),5)</f>
        <v>0.7725</v>
      </c>
      <c r="M47" s="3">
        <v>400</v>
      </c>
    </row>
    <row r="48" spans="1:13" ht="15">
      <c r="A48" s="1"/>
      <c r="B48" s="1"/>
      <c r="C48" s="1"/>
      <c r="D48" s="1"/>
      <c r="E48" s="1"/>
      <c r="F48" s="1"/>
      <c r="G48" s="1" t="s">
        <v>304</v>
      </c>
      <c r="H48" s="1"/>
      <c r="I48" s="3">
        <v>0</v>
      </c>
      <c r="J48" s="3">
        <v>771.75</v>
      </c>
      <c r="K48" s="3">
        <v>100</v>
      </c>
      <c r="L48" s="15">
        <f>ROUND(IF(K48=0,IF(J48=0,0,1),J48/K48),5)</f>
        <v>7.7175</v>
      </c>
      <c r="M48" s="3">
        <v>100</v>
      </c>
    </row>
    <row r="49" spans="1:13" ht="15">
      <c r="A49" s="1"/>
      <c r="B49" s="1"/>
      <c r="C49" s="1"/>
      <c r="D49" s="1"/>
      <c r="E49" s="1"/>
      <c r="F49" s="1"/>
      <c r="G49" s="1" t="s">
        <v>305</v>
      </c>
      <c r="H49" s="1"/>
      <c r="I49" s="3">
        <v>1108.19</v>
      </c>
      <c r="J49" s="3">
        <v>1108.19</v>
      </c>
      <c r="K49" s="3">
        <v>850</v>
      </c>
      <c r="L49" s="15">
        <f>ROUND(IF(K49=0,IF(J49=0,0,1),J49/K49),5)</f>
        <v>1.30375</v>
      </c>
      <c r="M49" s="3">
        <v>850</v>
      </c>
    </row>
    <row r="50" spans="1:13" ht="15">
      <c r="A50" s="1"/>
      <c r="B50" s="1"/>
      <c r="C50" s="1"/>
      <c r="D50" s="1"/>
      <c r="E50" s="1"/>
      <c r="F50" s="1"/>
      <c r="G50" s="1" t="s">
        <v>306</v>
      </c>
      <c r="H50" s="1"/>
      <c r="I50" s="3">
        <v>0.12</v>
      </c>
      <c r="J50" s="3">
        <v>53.64</v>
      </c>
      <c r="K50" s="3">
        <v>600</v>
      </c>
      <c r="L50" s="15">
        <f>ROUND(IF(K50=0,IF(J50=0,0,1),J50/K50),5)</f>
        <v>0.0894</v>
      </c>
      <c r="M50" s="3">
        <v>600</v>
      </c>
    </row>
    <row r="51" spans="1:13" ht="15">
      <c r="A51" s="1"/>
      <c r="B51" s="1"/>
      <c r="C51" s="1"/>
      <c r="D51" s="1"/>
      <c r="E51" s="1"/>
      <c r="F51" s="1"/>
      <c r="G51" s="1" t="s">
        <v>307</v>
      </c>
      <c r="H51" s="1"/>
      <c r="I51" s="3">
        <v>0</v>
      </c>
      <c r="J51" s="3">
        <v>494.27</v>
      </c>
      <c r="K51" s="3">
        <v>1050</v>
      </c>
      <c r="L51" s="15">
        <f>ROUND(IF(K51=0,IF(J51=0,0,1),J51/K51),5)</f>
        <v>0.47073</v>
      </c>
      <c r="M51" s="3">
        <v>1050</v>
      </c>
    </row>
    <row r="52" spans="1:13" ht="15">
      <c r="A52" s="1"/>
      <c r="B52" s="1"/>
      <c r="C52" s="1"/>
      <c r="D52" s="1"/>
      <c r="E52" s="1"/>
      <c r="F52" s="1"/>
      <c r="G52" s="1" t="s">
        <v>308</v>
      </c>
      <c r="H52" s="1"/>
      <c r="I52" s="3">
        <v>0</v>
      </c>
      <c r="J52" s="3">
        <v>0</v>
      </c>
      <c r="K52" s="3">
        <v>350</v>
      </c>
      <c r="L52" s="15">
        <f>ROUND(IF(K52=0,IF(J52=0,0,1),J52/K52),5)</f>
        <v>0</v>
      </c>
      <c r="M52" s="3">
        <v>350</v>
      </c>
    </row>
    <row r="53" spans="1:13" ht="15">
      <c r="A53" s="1"/>
      <c r="B53" s="1"/>
      <c r="C53" s="1"/>
      <c r="D53" s="1"/>
      <c r="E53" s="1"/>
      <c r="F53" s="1"/>
      <c r="G53" s="1" t="s">
        <v>309</v>
      </c>
      <c r="H53" s="1"/>
      <c r="I53" s="3">
        <v>0</v>
      </c>
      <c r="J53" s="3">
        <v>312.25</v>
      </c>
      <c r="K53" s="3">
        <v>100</v>
      </c>
      <c r="L53" s="15">
        <f>ROUND(IF(K53=0,IF(J53=0,0,1),J53/K53),5)</f>
        <v>3.1225</v>
      </c>
      <c r="M53" s="3">
        <v>100</v>
      </c>
    </row>
    <row r="54" spans="1:13" ht="15">
      <c r="A54" s="1"/>
      <c r="B54" s="1"/>
      <c r="C54" s="1"/>
      <c r="D54" s="1"/>
      <c r="E54" s="1"/>
      <c r="F54" s="1"/>
      <c r="G54" s="1" t="s">
        <v>310</v>
      </c>
      <c r="H54" s="1"/>
      <c r="I54" s="3">
        <v>0</v>
      </c>
      <c r="J54" s="3">
        <v>-1100</v>
      </c>
      <c r="K54" s="3"/>
      <c r="L54" s="15"/>
      <c r="M54" s="3"/>
    </row>
    <row r="55" spans="1:13" ht="15">
      <c r="A55" s="1"/>
      <c r="B55" s="1"/>
      <c r="C55" s="1"/>
      <c r="D55" s="1"/>
      <c r="E55" s="1"/>
      <c r="F55" s="1"/>
      <c r="G55" s="1" t="s">
        <v>311</v>
      </c>
      <c r="H55" s="1"/>
      <c r="I55" s="3"/>
      <c r="J55" s="3"/>
      <c r="K55" s="3"/>
      <c r="L55" s="15"/>
      <c r="M55" s="3"/>
    </row>
    <row r="56" spans="1:13" ht="15">
      <c r="A56" s="1"/>
      <c r="B56" s="1"/>
      <c r="C56" s="1"/>
      <c r="D56" s="1"/>
      <c r="E56" s="1"/>
      <c r="F56" s="1"/>
      <c r="G56" s="1"/>
      <c r="H56" s="1" t="s">
        <v>312</v>
      </c>
      <c r="I56" s="3">
        <v>0</v>
      </c>
      <c r="J56" s="3">
        <v>1200</v>
      </c>
      <c r="K56" s="3">
        <v>600</v>
      </c>
      <c r="L56" s="15">
        <f>ROUND(IF(K56=0,IF(J56=0,0,1),J56/K56),5)</f>
        <v>2</v>
      </c>
      <c r="M56" s="3">
        <v>600</v>
      </c>
    </row>
    <row r="57" spans="1:13" ht="15.75" thickBot="1">
      <c r="A57" s="1"/>
      <c r="B57" s="1"/>
      <c r="C57" s="1"/>
      <c r="D57" s="1"/>
      <c r="E57" s="1"/>
      <c r="F57" s="1"/>
      <c r="G57" s="1"/>
      <c r="H57" s="1" t="s">
        <v>313</v>
      </c>
      <c r="I57" s="4">
        <v>0</v>
      </c>
      <c r="J57" s="4">
        <v>970</v>
      </c>
      <c r="K57" s="4">
        <v>1200</v>
      </c>
      <c r="L57" s="16">
        <f>ROUND(IF(K57=0,IF(J57=0,0,1),J57/K57),5)</f>
        <v>0.80833</v>
      </c>
      <c r="M57" s="4">
        <v>1200</v>
      </c>
    </row>
    <row r="58" spans="1:13" ht="15">
      <c r="A58" s="1"/>
      <c r="B58" s="1"/>
      <c r="C58" s="1"/>
      <c r="D58" s="1"/>
      <c r="E58" s="1"/>
      <c r="F58" s="1"/>
      <c r="G58" s="1" t="s">
        <v>314</v>
      </c>
      <c r="H58" s="1"/>
      <c r="I58" s="3">
        <f>ROUND(SUM(I55:I57),5)</f>
        <v>0</v>
      </c>
      <c r="J58" s="3">
        <f>ROUND(SUM(J55:J57),5)</f>
        <v>2170</v>
      </c>
      <c r="K58" s="3">
        <f>ROUND(SUM(K55:K57),5)</f>
        <v>1800</v>
      </c>
      <c r="L58" s="15">
        <f>ROUND(IF(K58=0,IF(J58=0,0,1),J58/K58),5)</f>
        <v>1.20556</v>
      </c>
      <c r="M58" s="3">
        <f>ROUND(SUM(M55:M57),5)</f>
        <v>1800</v>
      </c>
    </row>
    <row r="59" spans="1:13" ht="30" customHeight="1">
      <c r="A59" s="1"/>
      <c r="B59" s="1"/>
      <c r="C59" s="1"/>
      <c r="D59" s="1"/>
      <c r="E59" s="1"/>
      <c r="F59" s="1"/>
      <c r="G59" s="1" t="s">
        <v>315</v>
      </c>
      <c r="H59" s="1"/>
      <c r="I59" s="3"/>
      <c r="J59" s="3"/>
      <c r="K59" s="3"/>
      <c r="L59" s="15"/>
      <c r="M59" s="3"/>
    </row>
    <row r="60" spans="1:13" ht="15">
      <c r="A60" s="1"/>
      <c r="B60" s="1"/>
      <c r="C60" s="1"/>
      <c r="D60" s="1"/>
      <c r="E60" s="1"/>
      <c r="F60" s="1"/>
      <c r="G60" s="1"/>
      <c r="H60" s="1" t="s">
        <v>316</v>
      </c>
      <c r="I60" s="3">
        <v>0</v>
      </c>
      <c r="J60" s="3">
        <v>1000</v>
      </c>
      <c r="K60" s="3">
        <v>1000</v>
      </c>
      <c r="L60" s="15">
        <f>ROUND(IF(K60=0,IF(J60=0,0,1),J60/K60),5)</f>
        <v>1</v>
      </c>
      <c r="M60" s="3">
        <v>1000</v>
      </c>
    </row>
    <row r="61" spans="1:13" ht="15.75" thickBot="1">
      <c r="A61" s="1"/>
      <c r="B61" s="1"/>
      <c r="C61" s="1"/>
      <c r="D61" s="1"/>
      <c r="E61" s="1"/>
      <c r="F61" s="1"/>
      <c r="G61" s="1"/>
      <c r="H61" s="1" t="s">
        <v>317</v>
      </c>
      <c r="I61" s="4">
        <v>176.13</v>
      </c>
      <c r="J61" s="4">
        <v>1296.22</v>
      </c>
      <c r="K61" s="4">
        <v>500</v>
      </c>
      <c r="L61" s="16">
        <f>ROUND(IF(K61=0,IF(J61=0,0,1),J61/K61),5)</f>
        <v>2.59244</v>
      </c>
      <c r="M61" s="4">
        <v>500</v>
      </c>
    </row>
    <row r="62" spans="1:13" ht="15">
      <c r="A62" s="1"/>
      <c r="B62" s="1"/>
      <c r="C62" s="1"/>
      <c r="D62" s="1"/>
      <c r="E62" s="1"/>
      <c r="F62" s="1"/>
      <c r="G62" s="1" t="s">
        <v>319</v>
      </c>
      <c r="H62" s="1"/>
      <c r="I62" s="3">
        <f>ROUND(SUM(I59:I61),5)</f>
        <v>176.13</v>
      </c>
      <c r="J62" s="3">
        <f>ROUND(SUM(J59:J61),5)</f>
        <v>2296.22</v>
      </c>
      <c r="K62" s="3">
        <f>ROUND(SUM(K59:K61),5)</f>
        <v>1500</v>
      </c>
      <c r="L62" s="15">
        <f>ROUND(IF(K62=0,IF(J62=0,0,1),J62/K62),5)</f>
        <v>1.53081</v>
      </c>
      <c r="M62" s="3">
        <f>ROUND(SUM(M59:M61),5)</f>
        <v>1500</v>
      </c>
    </row>
    <row r="63" spans="1:13" ht="30" customHeight="1">
      <c r="A63" s="1"/>
      <c r="B63" s="1"/>
      <c r="C63" s="1"/>
      <c r="D63" s="1"/>
      <c r="E63" s="1"/>
      <c r="F63" s="1"/>
      <c r="G63" s="1" t="s">
        <v>320</v>
      </c>
      <c r="H63" s="1"/>
      <c r="I63" s="3">
        <v>0</v>
      </c>
      <c r="J63" s="3">
        <v>637.5</v>
      </c>
      <c r="K63" s="3"/>
      <c r="L63" s="15"/>
      <c r="M63" s="3"/>
    </row>
    <row r="64" spans="1:13" ht="15">
      <c r="A64" s="1"/>
      <c r="B64" s="1"/>
      <c r="C64" s="1"/>
      <c r="D64" s="1"/>
      <c r="E64" s="1"/>
      <c r="F64" s="1"/>
      <c r="G64" s="1" t="s">
        <v>321</v>
      </c>
      <c r="H64" s="1"/>
      <c r="I64" s="3">
        <v>0</v>
      </c>
      <c r="J64" s="3">
        <v>2265</v>
      </c>
      <c r="K64" s="3">
        <v>1700</v>
      </c>
      <c r="L64" s="15">
        <f>ROUND(IF(K64=0,IF(J64=0,0,1),J64/K64),5)</f>
        <v>1.33235</v>
      </c>
      <c r="M64" s="3">
        <v>1700</v>
      </c>
    </row>
    <row r="65" spans="1:13" ht="15">
      <c r="A65" s="1"/>
      <c r="B65" s="1"/>
      <c r="C65" s="1"/>
      <c r="D65" s="1"/>
      <c r="E65" s="1"/>
      <c r="F65" s="1"/>
      <c r="G65" s="1" t="s">
        <v>322</v>
      </c>
      <c r="H65" s="1"/>
      <c r="I65" s="3">
        <v>0</v>
      </c>
      <c r="J65" s="3">
        <v>550</v>
      </c>
      <c r="K65" s="3">
        <v>750</v>
      </c>
      <c r="L65" s="15">
        <f>ROUND(IF(K65=0,IF(J65=0,0,1),J65/K65),5)</f>
        <v>0.73333</v>
      </c>
      <c r="M65" s="3">
        <v>750</v>
      </c>
    </row>
    <row r="66" spans="1:13" ht="15">
      <c r="A66" s="1"/>
      <c r="B66" s="1"/>
      <c r="C66" s="1"/>
      <c r="D66" s="1"/>
      <c r="E66" s="1"/>
      <c r="F66" s="1"/>
      <c r="G66" s="1" t="s">
        <v>323</v>
      </c>
      <c r="H66" s="1"/>
      <c r="I66" s="3">
        <v>0</v>
      </c>
      <c r="J66" s="3">
        <v>0</v>
      </c>
      <c r="K66" s="3">
        <v>2260</v>
      </c>
      <c r="L66" s="15">
        <f>ROUND(IF(K66=0,IF(J66=0,0,1),J66/K66),5)</f>
        <v>0</v>
      </c>
      <c r="M66" s="3">
        <v>2260</v>
      </c>
    </row>
    <row r="67" spans="1:13" ht="15">
      <c r="A67" s="1"/>
      <c r="B67" s="1"/>
      <c r="C67" s="1"/>
      <c r="D67" s="1"/>
      <c r="E67" s="1"/>
      <c r="F67" s="1"/>
      <c r="G67" s="1" t="s">
        <v>324</v>
      </c>
      <c r="H67" s="1"/>
      <c r="I67" s="3">
        <v>0</v>
      </c>
      <c r="J67" s="3">
        <v>453.19</v>
      </c>
      <c r="K67" s="3">
        <v>500</v>
      </c>
      <c r="L67" s="15">
        <f>ROUND(IF(K67=0,IF(J67=0,0,1),J67/K67),5)</f>
        <v>0.90638</v>
      </c>
      <c r="M67" s="3">
        <v>500</v>
      </c>
    </row>
    <row r="68" spans="1:13" ht="15.75" thickBot="1">
      <c r="A68" s="1"/>
      <c r="B68" s="1"/>
      <c r="C68" s="1"/>
      <c r="D68" s="1"/>
      <c r="E68" s="1"/>
      <c r="F68" s="1"/>
      <c r="G68" s="1" t="s">
        <v>325</v>
      </c>
      <c r="H68" s="1"/>
      <c r="I68" s="5">
        <v>0</v>
      </c>
      <c r="J68" s="5">
        <v>908</v>
      </c>
      <c r="K68" s="5">
        <v>400</v>
      </c>
      <c r="L68" s="17">
        <f>ROUND(IF(K68=0,IF(J68=0,0,1),J68/K68),5)</f>
        <v>2.27</v>
      </c>
      <c r="M68" s="5">
        <v>400</v>
      </c>
    </row>
    <row r="69" spans="1:13" ht="15.75" thickBot="1">
      <c r="A69" s="1"/>
      <c r="B69" s="1"/>
      <c r="C69" s="1"/>
      <c r="D69" s="1"/>
      <c r="E69" s="1"/>
      <c r="F69" s="1" t="s">
        <v>326</v>
      </c>
      <c r="G69" s="1"/>
      <c r="H69" s="1"/>
      <c r="I69" s="6">
        <f>ROUND(SUM(I34:I35)+SUM(I43:I54)+I58+SUM(I62:I68),5)</f>
        <v>1284.44</v>
      </c>
      <c r="J69" s="6">
        <f>ROUND(SUM(J34:J35)+SUM(J43:J54)+J58+SUM(J62:J68),5)</f>
        <v>45450.79</v>
      </c>
      <c r="K69" s="6">
        <f>ROUND(SUM(K34:K35)+SUM(K43:K54)+K58+SUM(K62:K68),5)</f>
        <v>48530</v>
      </c>
      <c r="L69" s="19">
        <f>ROUND(IF(K69=0,IF(J69=0,0,1),J69/K69),5)</f>
        <v>0.93655</v>
      </c>
      <c r="M69" s="6">
        <f>ROUND(SUM(M34:M35)+SUM(M43:M54)+M58+SUM(M62:M68),5)</f>
        <v>48530</v>
      </c>
    </row>
    <row r="70" spans="1:13" ht="30" customHeight="1" thickBot="1">
      <c r="A70" s="1"/>
      <c r="B70" s="1"/>
      <c r="C70" s="1"/>
      <c r="D70" s="1"/>
      <c r="E70" s="1" t="s">
        <v>327</v>
      </c>
      <c r="F70" s="1"/>
      <c r="G70" s="1"/>
      <c r="H70" s="1"/>
      <c r="I70" s="6">
        <f>ROUND(I33+I69,5)</f>
        <v>1284.44</v>
      </c>
      <c r="J70" s="6">
        <f>ROUND(J33+J69,5)</f>
        <v>45450.79</v>
      </c>
      <c r="K70" s="6">
        <f>ROUND(K33+K69,5)</f>
        <v>48530</v>
      </c>
      <c r="L70" s="19">
        <f>ROUND(IF(K70=0,IF(J70=0,0,1),J70/K70),5)</f>
        <v>0.93655</v>
      </c>
      <c r="M70" s="6">
        <f>ROUND(M33+M69,5)</f>
        <v>48530</v>
      </c>
    </row>
    <row r="71" spans="1:13" ht="30" customHeight="1" thickBot="1">
      <c r="A71" s="1"/>
      <c r="B71" s="1"/>
      <c r="C71" s="1"/>
      <c r="D71" s="1" t="s">
        <v>359</v>
      </c>
      <c r="E71" s="1"/>
      <c r="F71" s="1"/>
      <c r="G71" s="1"/>
      <c r="H71" s="1"/>
      <c r="I71" s="6">
        <f>ROUND(I32+I70,5)</f>
        <v>1284.44</v>
      </c>
      <c r="J71" s="6">
        <f>ROUND(J32+J70,5)</f>
        <v>45450.79</v>
      </c>
      <c r="K71" s="6">
        <f>ROUND(K32+K70,5)</f>
        <v>48530</v>
      </c>
      <c r="L71" s="19">
        <f>ROUND(IF(K71=0,IF(J71=0,0,1),J71/K71),5)</f>
        <v>0.93655</v>
      </c>
      <c r="M71" s="6">
        <f>ROUND(M32+M70,5)</f>
        <v>48530</v>
      </c>
    </row>
    <row r="72" spans="1:13" s="8" customFormat="1" ht="30" customHeight="1" thickBot="1">
      <c r="A72" s="1"/>
      <c r="B72" s="1" t="s">
        <v>360</v>
      </c>
      <c r="C72" s="1"/>
      <c r="D72" s="1"/>
      <c r="E72" s="1"/>
      <c r="F72" s="1"/>
      <c r="G72" s="1"/>
      <c r="H72" s="1"/>
      <c r="I72" s="6">
        <f>ROUND(I3+I31-I71,5)</f>
        <v>-1284.44</v>
      </c>
      <c r="J72" s="6">
        <f>ROUND(J3+J31-J71,5)</f>
        <v>-3782.79</v>
      </c>
      <c r="K72" s="6">
        <f>ROUND(K3+K31-K71,5)</f>
        <v>11690</v>
      </c>
      <c r="L72" s="19">
        <f>ROUND(IF(K72=0,IF(J72=0,0,1),J72/K72),5)</f>
        <v>-0.32359</v>
      </c>
      <c r="M72" s="6">
        <f>ROUND(M3+M31-M71,5)</f>
        <v>11690</v>
      </c>
    </row>
    <row r="73" spans="1:13" s="8" customFormat="1" ht="30" customHeight="1" thickBot="1">
      <c r="A73" s="1" t="s">
        <v>136</v>
      </c>
      <c r="B73" s="1"/>
      <c r="C73" s="1"/>
      <c r="D73" s="1"/>
      <c r="E73" s="1"/>
      <c r="F73" s="1"/>
      <c r="G73" s="1"/>
      <c r="H73" s="1"/>
      <c r="I73" s="7">
        <f>I72</f>
        <v>-1284.44</v>
      </c>
      <c r="J73" s="7">
        <f>J72</f>
        <v>-3782.79</v>
      </c>
      <c r="K73" s="7">
        <f>K72</f>
        <v>11690</v>
      </c>
      <c r="L73" s="20">
        <f>ROUND(IF(K73=0,IF(J73=0,0,1),J73/K73),5)</f>
        <v>-0.32359</v>
      </c>
      <c r="M73" s="7">
        <f>M72</f>
        <v>11690</v>
      </c>
    </row>
    <row r="74" ht="15.75" thickTop="1"/>
  </sheetData>
  <sheetProtection/>
  <printOptions/>
  <pageMargins left="0.7" right="0.7" top="0.75" bottom="0.75" header="0.25" footer="0.3"/>
  <pageSetup horizontalDpi="600" verticalDpi="600" orientation="portrait" scale="80" r:id="rId2"/>
  <headerFooter>
    <oddHeader>&amp;L&amp;"Arial,Bold"&amp;8 2:41 PM
&amp;"Arial,Bold"&amp;8 08/22/13
&amp;"Arial,Bold"&amp;8 Accrual Basis&amp;C&amp;"Arial,Bold"&amp;12 American Society for Indexing
&amp;"Arial,Bold"&amp;14 Meeting Income Statement - Budget vs Actual
&amp;"Arial,Bold"&amp;10 July 2013</oddHeader>
    <oddFooter>&amp;L&amp;Z&amp;F&amp;R&amp;"Arial,Bold"&amp;8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Resource Center for Associations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</dc:creator>
  <cp:keywords/>
  <dc:description/>
  <cp:lastModifiedBy>Cia</cp:lastModifiedBy>
  <dcterms:created xsi:type="dcterms:W3CDTF">2013-07-23T18:40:16Z</dcterms:created>
  <dcterms:modified xsi:type="dcterms:W3CDTF">2013-08-22T20:42:01Z</dcterms:modified>
  <cp:category/>
  <cp:version/>
  <cp:contentType/>
  <cp:contentStatus/>
</cp:coreProperties>
</file>